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Instrucciones" sheetId="1" state="visible" r:id="rId3"/>
    <sheet name="Cartera" sheetId="2" state="visible" r:id="rId4"/>
    <sheet name="Calendario" sheetId="3" state="visible" r:id="rId5"/>
    <sheet name="DCA" sheetId="4" state="visible" r:id="rId6"/>
    <sheet name="ETFs" sheetId="5" state="visible" r:id="rId7"/>
  </sheets>
  <definedNames>
    <definedName function="false" hidden="false" name="RetencionFiscal" vbProcedure="false">Cartera!$B$3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<sst xmlns="http://schemas.openxmlformats.org/spreadsheetml/2006/main" count="175" uniqueCount="117">
  <si>
    <t xml:space="preserve">Plantilla Cartera de Dividendos 2026</t>
  </si>
  <si>
    <t xml:space="preserve">PilotoPasivo · pilotopasivo.com</t>
  </si>
  <si>
    <t xml:space="preserve">Cómo usar esta plantilla</t>
  </si>
  <si>
    <t xml:space="preserve">1. Edita las celdas amarillas: número de acciones que tienes, aporte mensual y precios actualizados.</t>
  </si>
  <si>
    <t xml:space="preserve">2. La hoja «Cartera» calcula yield bruto, yield neto (tras 19 % retención por defecto), ingresos anuales y peso.</t>
  </si>
  <si>
    <t xml:space="preserve">3. La hoja «Calendario» muestra los pagos previstos por mes según la frecuencia (1, 2 o 4).</t>
  </si>
  <si>
    <t xml:space="preserve">4. La hoja «DCA» simula tu plan de aportación mensual y proyección a 10 / 20 / 30 años.</t>
  </si>
  <si>
    <t xml:space="preserve">5. La hoja «ETFs» incluye 5 ETFs UCITS de referencia para comparar TER y distribución.</t>
  </si>
  <si>
    <t xml:space="preserve">Disclaimer</t>
  </si>
  <si>
    <t xml:space="preserve">Datos a abril de 2026 con fines educativos. No es asesoramiento financiero. La rentabilidad pasada no garantiza la rentabilidad futura. Consulta a un asesor regulado antes de invertir.</t>
  </si>
  <si>
    <t xml:space="preserve">Cartera de dividendos</t>
  </si>
  <si>
    <t xml:space="preserve">Retención fiscal</t>
  </si>
  <si>
    <t xml:space="preserve">Ticker</t>
  </si>
  <si>
    <t xml:space="preserve">Nombre</t>
  </si>
  <si>
    <t xml:space="preserve">Sector</t>
  </si>
  <si>
    <t xml:space="preserve">País</t>
  </si>
  <si>
    <t xml:space="preserve">Precio (€/$)</t>
  </si>
  <si>
    <t xml:space="preserve">Acciones (editar)</t>
  </si>
  <si>
    <t xml:space="preserve">Coste total</t>
  </si>
  <si>
    <t xml:space="preserve">Div. anual / acción</t>
  </si>
  <si>
    <t xml:space="preserve">Yield bruto</t>
  </si>
  <si>
    <t xml:space="preserve">Yield neto</t>
  </si>
  <si>
    <t xml:space="preserve">Ingreso neto anual</t>
  </si>
  <si>
    <t xml:space="preserve">KO</t>
  </si>
  <si>
    <t xml:space="preserve">Coca-Cola</t>
  </si>
  <si>
    <t xml:space="preserve">Consumo</t>
  </si>
  <si>
    <t xml:space="preserve">USA</t>
  </si>
  <si>
    <t xml:space="preserve">PEP</t>
  </si>
  <si>
    <t xml:space="preserve">PepsiCo</t>
  </si>
  <si>
    <t xml:space="preserve">JNJ</t>
  </si>
  <si>
    <t xml:space="preserve">Johnson &amp; Johnson</t>
  </si>
  <si>
    <t xml:space="preserve">Salud</t>
  </si>
  <si>
    <t xml:space="preserve">PG</t>
  </si>
  <si>
    <t xml:space="preserve">Procter &amp; Gamble</t>
  </si>
  <si>
    <t xml:space="preserve">MMM</t>
  </si>
  <si>
    <t xml:space="preserve">3M</t>
  </si>
  <si>
    <t xml:space="preserve">Industrial</t>
  </si>
  <si>
    <t xml:space="preserve">MCD</t>
  </si>
  <si>
    <t xml:space="preserve">McDonald's</t>
  </si>
  <si>
    <t xml:space="preserve">MSFT</t>
  </si>
  <si>
    <t xml:space="preserve">Microsoft</t>
  </si>
  <si>
    <t xml:space="preserve">Tecnología</t>
  </si>
  <si>
    <t xml:space="preserve">AAPL</t>
  </si>
  <si>
    <t xml:space="preserve">Apple</t>
  </si>
  <si>
    <t xml:space="preserve">XOM</t>
  </si>
  <si>
    <t xml:space="preserve">ExxonMobil</t>
  </si>
  <si>
    <t xml:space="preserve">Energía</t>
  </si>
  <si>
    <t xml:space="preserve">CVX</t>
  </si>
  <si>
    <t xml:space="preserve">Chevron</t>
  </si>
  <si>
    <t xml:space="preserve">ENB</t>
  </si>
  <si>
    <t xml:space="preserve">Enbridge</t>
  </si>
  <si>
    <t xml:space="preserve">CAN</t>
  </si>
  <si>
    <t xml:space="preserve">REE</t>
  </si>
  <si>
    <t xml:space="preserve">Red Eléctrica (Redeia)</t>
  </si>
  <si>
    <t xml:space="preserve">Utilities</t>
  </si>
  <si>
    <t xml:space="preserve">ESP</t>
  </si>
  <si>
    <t xml:space="preserve">ENG</t>
  </si>
  <si>
    <t xml:space="preserve">Enagás</t>
  </si>
  <si>
    <t xml:space="preserve">NTGY</t>
  </si>
  <si>
    <t xml:space="preserve">Naturgy</t>
  </si>
  <si>
    <t xml:space="preserve">ITX</t>
  </si>
  <si>
    <t xml:space="preserve">Inditex</t>
  </si>
  <si>
    <t xml:space="preserve">IBE</t>
  </si>
  <si>
    <t xml:space="preserve">Iberdrola</t>
  </si>
  <si>
    <t xml:space="preserve">SAN</t>
  </si>
  <si>
    <t xml:space="preserve">Banco Santander</t>
  </si>
  <si>
    <t xml:space="preserve">Financiero</t>
  </si>
  <si>
    <t xml:space="preserve">BBVA</t>
  </si>
  <si>
    <t xml:space="preserve">MAP</t>
  </si>
  <si>
    <t xml:space="preserve">Mapfre</t>
  </si>
  <si>
    <t xml:space="preserve">ACS</t>
  </si>
  <si>
    <t xml:space="preserve">TOTAL</t>
  </si>
  <si>
    <t xml:space="preserve">Yield medio ponderado bruto</t>
  </si>
  <si>
    <t xml:space="preserve">Calendario de pagos previstos</t>
  </si>
  <si>
    <t xml:space="preserve">Frecuencia</t>
  </si>
  <si>
    <t xml:space="preserve">Ene</t>
  </si>
  <si>
    <t xml:space="preserve">Feb</t>
  </si>
  <si>
    <t xml:space="preserve">Mar</t>
  </si>
  <si>
    <t xml:space="preserve">Abr</t>
  </si>
  <si>
    <t xml:space="preserve">May</t>
  </si>
  <si>
    <t xml:space="preserve">Jun</t>
  </si>
  <si>
    <t xml:space="preserve">Jul</t>
  </si>
  <si>
    <t xml:space="preserve">Ago</t>
  </si>
  <si>
    <t xml:space="preserve">Sep</t>
  </si>
  <si>
    <t xml:space="preserve">Oct</t>
  </si>
  <si>
    <t xml:space="preserve">Nov</t>
  </si>
  <si>
    <t xml:space="preserve">Dic</t>
  </si>
  <si>
    <t xml:space="preserve">Nota: meses estimados. Cada empresa publica su calendario oficial.</t>
  </si>
  <si>
    <t xml:space="preserve">Simulador DCA (Dollar Cost Averaging)</t>
  </si>
  <si>
    <t xml:space="preserve">Aporte mensual (€)</t>
  </si>
  <si>
    <t xml:space="preserve">Rentabilidad anual estimada</t>
  </si>
  <si>
    <t xml:space="preserve">Inflación anual estimada</t>
  </si>
  <si>
    <t xml:space="preserve">Año</t>
  </si>
  <si>
    <t xml:space="preserve">Aportado total</t>
  </si>
  <si>
    <t xml:space="preserve">Capital nominal</t>
  </si>
  <si>
    <t xml:space="preserve">Capital real (descontada inflación)</t>
  </si>
  <si>
    <t xml:space="preserve">ETFs UCITS de referencia</t>
  </si>
  <si>
    <t xml:space="preserve">Tipo</t>
  </si>
  <si>
    <t xml:space="preserve">TER</t>
  </si>
  <si>
    <t xml:space="preserve">ISIN</t>
  </si>
  <si>
    <t xml:space="preserve">VHYL</t>
  </si>
  <si>
    <t xml:space="preserve">Vanguard FTSE All-World High Dividend Yield</t>
  </si>
  <si>
    <t xml:space="preserve">ETF dist.</t>
  </si>
  <si>
    <t xml:space="preserve">IE00B8GKDB10</t>
  </si>
  <si>
    <t xml:space="preserve">ZPRG</t>
  </si>
  <si>
    <t xml:space="preserve">SPDR S&amp;P Global Dividend Aristocrats</t>
  </si>
  <si>
    <t xml:space="preserve">IE00B9CQXS71</t>
  </si>
  <si>
    <t xml:space="preserve">FUSD</t>
  </si>
  <si>
    <t xml:space="preserve">Fidelity US Quality Income</t>
  </si>
  <si>
    <t xml:space="preserve">IE00BYXVGZ48</t>
  </si>
  <si>
    <t xml:space="preserve">EQQQ</t>
  </si>
  <si>
    <t xml:space="preserve">Invesco EQQQ NASDAQ-100</t>
  </si>
  <si>
    <t xml:space="preserve">ETF acum.</t>
  </si>
  <si>
    <t xml:space="preserve">IE0032077012</t>
  </si>
  <si>
    <t xml:space="preserve">IWDA</t>
  </si>
  <si>
    <t xml:space="preserve">iShares Core MSCI World</t>
  </si>
  <si>
    <t xml:space="preserve">IE00B4L5Y983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</si>
</sst>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\ %"/>
    <numFmt numFmtId="166" formatCode="#,##0.00&quot; €&quot;"/>
    <numFmt numFmtId="167" formatCode="#,##0"/>
    <numFmt numFmtId="168" formatCode="0.0000"/>
    <numFmt numFmtId="169" formatCode="0.000"/>
    <numFmt numFmtId="170" formatCode="#,##0&quot; €&quot;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3A8A"/>
      <name val="Calibri"/>
      <family val="0"/>
      <charset val="1"/>
    </font>
    <font>
      <i val="true"/>
      <sz val="10"/>
      <color rgb="FF64748B"/>
      <name val="Cambria"/>
      <family val="0"/>
      <charset val="1"/>
    </font>
    <font>
      <b val="true"/>
      <sz val="11"/>
      <name val="Calibri"/>
      <family val="0"/>
      <charset val="1"/>
    </font>
    <font>
      <i val="true"/>
      <sz val="9"/>
      <color rgb="FF64748B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EF3C7"/>
        <bgColor rgb="FFFFFF99"/>
      </patternFill>
    </fill>
    <fill>
      <patternFill patternType="solid">
        <fgColor rgb="FF1E3A8A"/>
        <bgColor rgb="FF003366"/>
      </patternFill>
    </fill>
    <fill>
      <patternFill patternType="solid">
        <fgColor rgb="FFD1FAE5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CCFFFF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1E3A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5312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</row>
    <row r="6" customFormat="false" ht="15" hidden="false" customHeight="false" outlineLevel="0" collapsed="false">
      <c r="A6" s="4" t="s">
        <v>4</v>
      </c>
    </row>
    <row r="7" customFormat="false" ht="15" hidden="false" customHeight="false" outlineLevel="0" collapsed="false">
      <c r="A7" s="4" t="s">
        <v>5</v>
      </c>
    </row>
    <row r="8" customFormat="false" ht="15" hidden="false" customHeight="false" outlineLevel="0" collapsed="false">
      <c r="A8" s="4" t="s">
        <v>6</v>
      </c>
    </row>
    <row r="9" customFormat="false" ht="15" hidden="false" customHeight="false" outlineLevel="0" collapsed="false">
      <c r="A9" s="4" t="s">
        <v>7</v>
      </c>
    </row>
    <row r="12" customFormat="false" ht="15" hidden="false" customHeight="false" outlineLevel="0" collapsed="false">
      <c r="A12" s="3" t="s">
        <v>8</v>
      </c>
    </row>
    <row r="13" customFormat="false" ht="45" hidden="false" customHeight="true" outlineLevel="0" collapsed="false">
      <c r="A13" s="5" t="s">
        <v>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5" customHeight="false" zeroHeight="false" outlineLevelRow="0" outlineLevelCol="0"/>
  <cols>
    <col collapsed="false" customWidth="true" hidden="false" outlineLevel="0" max="1" min="1" style="0" width="9.55"/>
    <col collapsed="false" customWidth="true" hidden="false" outlineLevel="0" max="2" min="2" style="0" width="19.31"/>
    <col collapsed="false" customWidth="true" hidden="false" outlineLevel="0" max="3" min="3" style="0" width="10.3"/>
    <col collapsed="false" customWidth="true" hidden="false" outlineLevel="0" max="4" min="4" style="0" width="4.93"/>
    <col collapsed="false" customWidth="true" hidden="false" outlineLevel="0" max="5" min="5" style="0" width="11.12"/>
    <col collapsed="false" customWidth="true" hidden="false" outlineLevel="0" max="6" min="6" style="0" width="15.39"/>
    <col collapsed="false" customWidth="true" hidden="false" outlineLevel="0" max="7" min="7" style="0" width="10.57"/>
    <col collapsed="false" customWidth="true" hidden="false" outlineLevel="0" max="8" min="8" style="0" width="16.67"/>
    <col collapsed="false" customWidth="true" hidden="false" outlineLevel="0" max="9" min="9" style="0" width="10.57"/>
    <col collapsed="false" customWidth="true" hidden="false" outlineLevel="0" max="10" min="10" style="0" width="9.75"/>
    <col collapsed="false" customWidth="true" hidden="false" outlineLevel="0" max="11" min="11" style="0" width="17.03"/>
  </cols>
  <sheetData>
    <row r="1" customFormat="false" ht="19.7" hidden="false" customHeight="false" outlineLevel="0" collapsed="false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3" customFormat="false" ht="15" hidden="false" customHeight="false" outlineLevel="0" collapsed="false">
      <c r="A3" s="3" t="s">
        <v>11</v>
      </c>
      <c r="B3" s="7" t="n">
        <v>0.19</v>
      </c>
    </row>
    <row r="5" customFormat="false" ht="15" hidden="false" customHeight="false" outlineLevel="0" collapsed="false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</row>
    <row r="6" customFormat="false" ht="15" hidden="false" customHeight="false" outlineLevel="0" collapsed="false">
      <c r="A6" s="9" t="s">
        <v>23</v>
      </c>
      <c r="B6" s="10" t="s">
        <v>24</v>
      </c>
      <c r="C6" s="10" t="s">
        <v>25</v>
      </c>
      <c r="D6" s="10" t="s">
        <v>26</v>
      </c>
      <c r="E6" s="11" t="n">
        <v>70.1</v>
      </c>
      <c r="F6" s="12" t="n">
        <v>0</v>
      </c>
      <c r="G6" s="11" t="n">
        <f aca="false">F6*E6</f>
        <v>0</v>
      </c>
      <c r="H6" s="13" t="n">
        <v>1.94</v>
      </c>
      <c r="I6" s="14" t="n">
        <f aca="false">H6/E6</f>
        <v>0.0276747503566334</v>
      </c>
      <c r="J6" s="14" t="n">
        <f aca="false">I6*(1-$B$3)</f>
        <v>0.022416547788873</v>
      </c>
      <c r="K6" s="11" t="n">
        <f aca="false">F6*H6*(1-$B$3)</f>
        <v>0</v>
      </c>
    </row>
    <row r="7" customFormat="false" ht="15" hidden="false" customHeight="false" outlineLevel="0" collapsed="false">
      <c r="A7" s="9" t="s">
        <v>27</v>
      </c>
      <c r="B7" s="10" t="s">
        <v>28</v>
      </c>
      <c r="C7" s="10" t="s">
        <v>25</v>
      </c>
      <c r="D7" s="10" t="s">
        <v>26</v>
      </c>
      <c r="E7" s="11" t="n">
        <v>165.4</v>
      </c>
      <c r="F7" s="12" t="n">
        <v>0</v>
      </c>
      <c r="G7" s="11" t="n">
        <f aca="false">F7*E7</f>
        <v>0</v>
      </c>
      <c r="H7" s="13" t="n">
        <v>5.42</v>
      </c>
      <c r="I7" s="14" t="n">
        <f aca="false">H7/E7</f>
        <v>0.0327690447400242</v>
      </c>
      <c r="J7" s="14" t="n">
        <f aca="false">I7*(1-$B$3)</f>
        <v>0.0265429262394196</v>
      </c>
      <c r="K7" s="11" t="n">
        <f aca="false">F7*H7*(1-$B$3)</f>
        <v>0</v>
      </c>
    </row>
    <row r="8" customFormat="false" ht="15" hidden="false" customHeight="false" outlineLevel="0" collapsed="false">
      <c r="A8" s="9" t="s">
        <v>29</v>
      </c>
      <c r="B8" s="10" t="s">
        <v>30</v>
      </c>
      <c r="C8" s="10" t="s">
        <v>31</v>
      </c>
      <c r="D8" s="10" t="s">
        <v>26</v>
      </c>
      <c r="E8" s="11" t="n">
        <v>158.2</v>
      </c>
      <c r="F8" s="12" t="n">
        <v>0</v>
      </c>
      <c r="G8" s="11" t="n">
        <f aca="false">F8*E8</f>
        <v>0</v>
      </c>
      <c r="H8" s="13" t="n">
        <v>4.96</v>
      </c>
      <c r="I8" s="14" t="n">
        <f aca="false">H8/E8</f>
        <v>0.0313527180783818</v>
      </c>
      <c r="J8" s="14" t="n">
        <f aca="false">I8*(1-$B$3)</f>
        <v>0.0253957016434893</v>
      </c>
      <c r="K8" s="11" t="n">
        <f aca="false">F8*H8*(1-$B$3)</f>
        <v>0</v>
      </c>
    </row>
    <row r="9" customFormat="false" ht="15" hidden="false" customHeight="false" outlineLevel="0" collapsed="false">
      <c r="A9" s="9" t="s">
        <v>32</v>
      </c>
      <c r="B9" s="10" t="s">
        <v>33</v>
      </c>
      <c r="C9" s="10" t="s">
        <v>25</v>
      </c>
      <c r="D9" s="10" t="s">
        <v>26</v>
      </c>
      <c r="E9" s="11" t="n">
        <v>168.3</v>
      </c>
      <c r="F9" s="12" t="n">
        <v>0</v>
      </c>
      <c r="G9" s="11" t="n">
        <f aca="false">F9*E9</f>
        <v>0</v>
      </c>
      <c r="H9" s="13" t="n">
        <v>4.03</v>
      </c>
      <c r="I9" s="14" t="n">
        <f aca="false">H9/E9</f>
        <v>0.0239453357100416</v>
      </c>
      <c r="J9" s="14" t="n">
        <f aca="false">I9*(1-$B$3)</f>
        <v>0.0193957219251337</v>
      </c>
      <c r="K9" s="11" t="n">
        <f aca="false">F9*H9*(1-$B$3)</f>
        <v>0</v>
      </c>
    </row>
    <row r="10" customFormat="false" ht="15" hidden="false" customHeight="false" outlineLevel="0" collapsed="false">
      <c r="A10" s="9" t="s">
        <v>34</v>
      </c>
      <c r="B10" s="10" t="s">
        <v>35</v>
      </c>
      <c r="C10" s="10" t="s">
        <v>36</v>
      </c>
      <c r="D10" s="10" t="s">
        <v>26</v>
      </c>
      <c r="E10" s="11" t="n">
        <v>105.55</v>
      </c>
      <c r="F10" s="12" t="n">
        <v>0</v>
      </c>
      <c r="G10" s="11" t="n">
        <f aca="false">F10*E10</f>
        <v>0</v>
      </c>
      <c r="H10" s="13" t="n">
        <v>2.8</v>
      </c>
      <c r="I10" s="14" t="n">
        <f aca="false">H10/E10</f>
        <v>0.0265277119848413</v>
      </c>
      <c r="J10" s="14" t="n">
        <f aca="false">I10*(1-$B$3)</f>
        <v>0.0214874467077215</v>
      </c>
      <c r="K10" s="11" t="n">
        <f aca="false">F10*H10*(1-$B$3)</f>
        <v>0</v>
      </c>
    </row>
    <row r="11" customFormat="false" ht="15" hidden="false" customHeight="false" outlineLevel="0" collapsed="false">
      <c r="A11" s="9" t="s">
        <v>37</v>
      </c>
      <c r="B11" s="10" t="s">
        <v>38</v>
      </c>
      <c r="C11" s="10" t="s">
        <v>25</v>
      </c>
      <c r="D11" s="10" t="s">
        <v>26</v>
      </c>
      <c r="E11" s="11" t="n">
        <v>295.1</v>
      </c>
      <c r="F11" s="12" t="n">
        <v>0</v>
      </c>
      <c r="G11" s="11" t="n">
        <f aca="false">F11*E11</f>
        <v>0</v>
      </c>
      <c r="H11" s="13" t="n">
        <v>6.68</v>
      </c>
      <c r="I11" s="14" t="n">
        <f aca="false">H11/E11</f>
        <v>0.0226363944425618</v>
      </c>
      <c r="J11" s="14" t="n">
        <f aca="false">I11*(1-$B$3)</f>
        <v>0.0183354794984751</v>
      </c>
      <c r="K11" s="11" t="n">
        <f aca="false">F11*H11*(1-$B$3)</f>
        <v>0</v>
      </c>
    </row>
    <row r="12" customFormat="false" ht="15" hidden="false" customHeight="false" outlineLevel="0" collapsed="false">
      <c r="A12" s="9" t="s">
        <v>39</v>
      </c>
      <c r="B12" s="10" t="s">
        <v>40</v>
      </c>
      <c r="C12" s="10" t="s">
        <v>41</v>
      </c>
      <c r="D12" s="10" t="s">
        <v>26</v>
      </c>
      <c r="E12" s="11" t="n">
        <v>422.4</v>
      </c>
      <c r="F12" s="12" t="n">
        <v>0</v>
      </c>
      <c r="G12" s="11" t="n">
        <f aca="false">F12*E12</f>
        <v>0</v>
      </c>
      <c r="H12" s="13" t="n">
        <v>3.32</v>
      </c>
      <c r="I12" s="14" t="n">
        <f aca="false">H12/E12</f>
        <v>0.00785984848484849</v>
      </c>
      <c r="J12" s="14" t="n">
        <f aca="false">I12*(1-$B$3)</f>
        <v>0.00636647727272727</v>
      </c>
      <c r="K12" s="11" t="n">
        <f aca="false">F12*H12*(1-$B$3)</f>
        <v>0</v>
      </c>
    </row>
    <row r="13" customFormat="false" ht="15" hidden="false" customHeight="false" outlineLevel="0" collapsed="false">
      <c r="A13" s="9" t="s">
        <v>42</v>
      </c>
      <c r="B13" s="10" t="s">
        <v>43</v>
      </c>
      <c r="C13" s="10" t="s">
        <v>41</v>
      </c>
      <c r="D13" s="10" t="s">
        <v>26</v>
      </c>
      <c r="E13" s="11" t="n">
        <v>215.7</v>
      </c>
      <c r="F13" s="12" t="n">
        <v>0</v>
      </c>
      <c r="G13" s="11" t="n">
        <f aca="false">F13*E13</f>
        <v>0</v>
      </c>
      <c r="H13" s="13" t="n">
        <v>1.04</v>
      </c>
      <c r="I13" s="14" t="n">
        <f aca="false">H13/E13</f>
        <v>0.0048215113583681</v>
      </c>
      <c r="J13" s="14" t="n">
        <f aca="false">I13*(1-$B$3)</f>
        <v>0.00390542420027816</v>
      </c>
      <c r="K13" s="11" t="n">
        <f aca="false">F13*H13*(1-$B$3)</f>
        <v>0</v>
      </c>
    </row>
    <row r="14" customFormat="false" ht="15" hidden="false" customHeight="false" outlineLevel="0" collapsed="false">
      <c r="A14" s="9" t="s">
        <v>44</v>
      </c>
      <c r="B14" s="10" t="s">
        <v>45</v>
      </c>
      <c r="C14" s="10" t="s">
        <v>46</v>
      </c>
      <c r="D14" s="10" t="s">
        <v>26</v>
      </c>
      <c r="E14" s="11" t="n">
        <v>118.9</v>
      </c>
      <c r="F14" s="12" t="n">
        <v>0</v>
      </c>
      <c r="G14" s="11" t="n">
        <f aca="false">F14*E14</f>
        <v>0</v>
      </c>
      <c r="H14" s="13" t="n">
        <v>3.96</v>
      </c>
      <c r="I14" s="14" t="n">
        <f aca="false">H14/E14</f>
        <v>0.0333052985702271</v>
      </c>
      <c r="J14" s="14" t="n">
        <f aca="false">I14*(1-$B$3)</f>
        <v>0.0269772918418839</v>
      </c>
      <c r="K14" s="11" t="n">
        <f aca="false">F14*H14*(1-$B$3)</f>
        <v>0</v>
      </c>
    </row>
    <row r="15" customFormat="false" ht="15" hidden="false" customHeight="false" outlineLevel="0" collapsed="false">
      <c r="A15" s="9" t="s">
        <v>47</v>
      </c>
      <c r="B15" s="10" t="s">
        <v>48</v>
      </c>
      <c r="C15" s="10" t="s">
        <v>46</v>
      </c>
      <c r="D15" s="10" t="s">
        <v>26</v>
      </c>
      <c r="E15" s="11" t="n">
        <v>156.3</v>
      </c>
      <c r="F15" s="12" t="n">
        <v>0</v>
      </c>
      <c r="G15" s="11" t="n">
        <f aca="false">F15*E15</f>
        <v>0</v>
      </c>
      <c r="H15" s="13" t="n">
        <v>6.52</v>
      </c>
      <c r="I15" s="14" t="n">
        <f aca="false">H15/E15</f>
        <v>0.0417146513115803</v>
      </c>
      <c r="J15" s="14" t="n">
        <f aca="false">I15*(1-$B$3)</f>
        <v>0.03378886756238</v>
      </c>
      <c r="K15" s="11" t="n">
        <f aca="false">F15*H15*(1-$B$3)</f>
        <v>0</v>
      </c>
    </row>
    <row r="16" customFormat="false" ht="15" hidden="false" customHeight="false" outlineLevel="0" collapsed="false">
      <c r="A16" s="9" t="s">
        <v>49</v>
      </c>
      <c r="B16" s="10" t="s">
        <v>50</v>
      </c>
      <c r="C16" s="10" t="s">
        <v>46</v>
      </c>
      <c r="D16" s="10" t="s">
        <v>51</v>
      </c>
      <c r="E16" s="11" t="n">
        <v>38.4</v>
      </c>
      <c r="F16" s="12" t="n">
        <v>0</v>
      </c>
      <c r="G16" s="11" t="n">
        <f aca="false">F16*E16</f>
        <v>0</v>
      </c>
      <c r="H16" s="13" t="n">
        <v>2.66</v>
      </c>
      <c r="I16" s="14" t="n">
        <f aca="false">H16/E16</f>
        <v>0.0692708333333333</v>
      </c>
      <c r="J16" s="14" t="n">
        <f aca="false">I16*(1-$B$3)</f>
        <v>0.056109375</v>
      </c>
      <c r="K16" s="11" t="n">
        <f aca="false">F16*H16*(1-$B$3)</f>
        <v>0</v>
      </c>
    </row>
    <row r="17" customFormat="false" ht="15" hidden="false" customHeight="false" outlineLevel="0" collapsed="false">
      <c r="A17" s="9" t="s">
        <v>52</v>
      </c>
      <c r="B17" s="10" t="s">
        <v>53</v>
      </c>
      <c r="C17" s="10" t="s">
        <v>54</v>
      </c>
      <c r="D17" s="10" t="s">
        <v>55</v>
      </c>
      <c r="E17" s="11" t="n">
        <v>17.2</v>
      </c>
      <c r="F17" s="12" t="n">
        <v>0</v>
      </c>
      <c r="G17" s="11" t="n">
        <f aca="false">F17*E17</f>
        <v>0</v>
      </c>
      <c r="H17" s="13" t="n">
        <v>1</v>
      </c>
      <c r="I17" s="14" t="n">
        <f aca="false">H17/E17</f>
        <v>0.0581395348837209</v>
      </c>
      <c r="J17" s="14" t="n">
        <f aca="false">I17*(1-$B$3)</f>
        <v>0.047093023255814</v>
      </c>
      <c r="K17" s="11" t="n">
        <f aca="false">F17*H17*(1-$B$3)</f>
        <v>0</v>
      </c>
    </row>
    <row r="18" customFormat="false" ht="15" hidden="false" customHeight="false" outlineLevel="0" collapsed="false">
      <c r="A18" s="9" t="s">
        <v>56</v>
      </c>
      <c r="B18" s="10" t="s">
        <v>57</v>
      </c>
      <c r="C18" s="10" t="s">
        <v>54</v>
      </c>
      <c r="D18" s="10" t="s">
        <v>55</v>
      </c>
      <c r="E18" s="11" t="n">
        <v>13.85</v>
      </c>
      <c r="F18" s="12" t="n">
        <v>0</v>
      </c>
      <c r="G18" s="11" t="n">
        <f aca="false">F18*E18</f>
        <v>0</v>
      </c>
      <c r="H18" s="13" t="n">
        <v>1</v>
      </c>
      <c r="I18" s="14" t="n">
        <f aca="false">H18/E18</f>
        <v>0.072202166064982</v>
      </c>
      <c r="J18" s="14" t="n">
        <f aca="false">I18*(1-$B$3)</f>
        <v>0.0584837545126354</v>
      </c>
      <c r="K18" s="11" t="n">
        <f aca="false">F18*H18*(1-$B$3)</f>
        <v>0</v>
      </c>
    </row>
    <row r="19" customFormat="false" ht="15" hidden="false" customHeight="false" outlineLevel="0" collapsed="false">
      <c r="A19" s="9" t="s">
        <v>58</v>
      </c>
      <c r="B19" s="10" t="s">
        <v>59</v>
      </c>
      <c r="C19" s="10" t="s">
        <v>54</v>
      </c>
      <c r="D19" s="10" t="s">
        <v>55</v>
      </c>
      <c r="E19" s="11" t="n">
        <v>24.1</v>
      </c>
      <c r="F19" s="12" t="n">
        <v>0</v>
      </c>
      <c r="G19" s="11" t="n">
        <f aca="false">F19*E19</f>
        <v>0</v>
      </c>
      <c r="H19" s="13" t="n">
        <v>1.4</v>
      </c>
      <c r="I19" s="14" t="n">
        <f aca="false">H19/E19</f>
        <v>0.0580912863070539</v>
      </c>
      <c r="J19" s="14" t="n">
        <f aca="false">I19*(1-$B$3)</f>
        <v>0.0470539419087137</v>
      </c>
      <c r="K19" s="11" t="n">
        <f aca="false">F19*H19*(1-$B$3)</f>
        <v>0</v>
      </c>
    </row>
    <row r="20" customFormat="false" ht="15" hidden="false" customHeight="false" outlineLevel="0" collapsed="false">
      <c r="A20" s="9" t="s">
        <v>60</v>
      </c>
      <c r="B20" s="10" t="s">
        <v>61</v>
      </c>
      <c r="C20" s="10" t="s">
        <v>25</v>
      </c>
      <c r="D20" s="10" t="s">
        <v>55</v>
      </c>
      <c r="E20" s="11" t="n">
        <v>49.2</v>
      </c>
      <c r="F20" s="12" t="n">
        <v>0</v>
      </c>
      <c r="G20" s="11" t="n">
        <f aca="false">F20*E20</f>
        <v>0</v>
      </c>
      <c r="H20" s="13" t="n">
        <v>1.77</v>
      </c>
      <c r="I20" s="14" t="n">
        <f aca="false">H20/E20</f>
        <v>0.0359756097560976</v>
      </c>
      <c r="J20" s="14" t="n">
        <f aca="false">I20*(1-$B$3)</f>
        <v>0.029140243902439</v>
      </c>
      <c r="K20" s="11" t="n">
        <f aca="false">F20*H20*(1-$B$3)</f>
        <v>0</v>
      </c>
    </row>
    <row r="21" customFormat="false" ht="15" hidden="false" customHeight="false" outlineLevel="0" collapsed="false">
      <c r="A21" s="9" t="s">
        <v>62</v>
      </c>
      <c r="B21" s="10" t="s">
        <v>63</v>
      </c>
      <c r="C21" s="10" t="s">
        <v>54</v>
      </c>
      <c r="D21" s="10" t="s">
        <v>55</v>
      </c>
      <c r="E21" s="11" t="n">
        <v>13.1</v>
      </c>
      <c r="F21" s="12" t="n">
        <v>0</v>
      </c>
      <c r="G21" s="11" t="n">
        <f aca="false">F21*E21</f>
        <v>0</v>
      </c>
      <c r="H21" s="13" t="n">
        <v>0.55</v>
      </c>
      <c r="I21" s="14" t="n">
        <f aca="false">H21/E21</f>
        <v>0.0419847328244275</v>
      </c>
      <c r="J21" s="14" t="n">
        <f aca="false">I21*(1-$B$3)</f>
        <v>0.0340076335877863</v>
      </c>
      <c r="K21" s="11" t="n">
        <f aca="false">F21*H21*(1-$B$3)</f>
        <v>0</v>
      </c>
    </row>
    <row r="22" customFormat="false" ht="15" hidden="false" customHeight="false" outlineLevel="0" collapsed="false">
      <c r="A22" s="9" t="s">
        <v>64</v>
      </c>
      <c r="B22" s="10" t="s">
        <v>65</v>
      </c>
      <c r="C22" s="10" t="s">
        <v>66</v>
      </c>
      <c r="D22" s="10" t="s">
        <v>55</v>
      </c>
      <c r="E22" s="11" t="n">
        <v>5.85</v>
      </c>
      <c r="F22" s="12" t="n">
        <v>0</v>
      </c>
      <c r="G22" s="11" t="n">
        <f aca="false">F22*E22</f>
        <v>0</v>
      </c>
      <c r="H22" s="13" t="n">
        <v>0.28</v>
      </c>
      <c r="I22" s="14" t="n">
        <f aca="false">H22/E22</f>
        <v>0.0478632478632479</v>
      </c>
      <c r="J22" s="14" t="n">
        <f aca="false">I22*(1-$B$3)</f>
        <v>0.0387692307692308</v>
      </c>
      <c r="K22" s="11" t="n">
        <f aca="false">F22*H22*(1-$B$3)</f>
        <v>0</v>
      </c>
    </row>
    <row r="23" customFormat="false" ht="15" hidden="false" customHeight="false" outlineLevel="0" collapsed="false">
      <c r="A23" s="9" t="s">
        <v>67</v>
      </c>
      <c r="B23" s="10" t="s">
        <v>67</v>
      </c>
      <c r="C23" s="10" t="s">
        <v>66</v>
      </c>
      <c r="D23" s="10" t="s">
        <v>55</v>
      </c>
      <c r="E23" s="11" t="n">
        <v>11.4</v>
      </c>
      <c r="F23" s="12" t="n">
        <v>0</v>
      </c>
      <c r="G23" s="11" t="n">
        <f aca="false">F23*E23</f>
        <v>0</v>
      </c>
      <c r="H23" s="13" t="n">
        <v>0.55</v>
      </c>
      <c r="I23" s="14" t="n">
        <f aca="false">H23/E23</f>
        <v>0.0482456140350877</v>
      </c>
      <c r="J23" s="14" t="n">
        <f aca="false">I23*(1-$B$3)</f>
        <v>0.0390789473684211</v>
      </c>
      <c r="K23" s="11" t="n">
        <f aca="false">F23*H23*(1-$B$3)</f>
        <v>0</v>
      </c>
    </row>
    <row r="24" customFormat="false" ht="15" hidden="false" customHeight="false" outlineLevel="0" collapsed="false">
      <c r="A24" s="9" t="s">
        <v>68</v>
      </c>
      <c r="B24" s="10" t="s">
        <v>69</v>
      </c>
      <c r="C24" s="10" t="s">
        <v>66</v>
      </c>
      <c r="D24" s="10" t="s">
        <v>55</v>
      </c>
      <c r="E24" s="11" t="n">
        <v>2.65</v>
      </c>
      <c r="F24" s="12" t="n">
        <v>0</v>
      </c>
      <c r="G24" s="11" t="n">
        <f aca="false">F24*E24</f>
        <v>0</v>
      </c>
      <c r="H24" s="13" t="n">
        <v>0.16</v>
      </c>
      <c r="I24" s="14" t="n">
        <f aca="false">H24/E24</f>
        <v>0.060377358490566</v>
      </c>
      <c r="J24" s="14" t="n">
        <f aca="false">I24*(1-$B$3)</f>
        <v>0.0489056603773585</v>
      </c>
      <c r="K24" s="11" t="n">
        <f aca="false">F24*H24*(1-$B$3)</f>
        <v>0</v>
      </c>
    </row>
    <row r="25" customFormat="false" ht="15" hidden="false" customHeight="false" outlineLevel="0" collapsed="false">
      <c r="A25" s="9" t="s">
        <v>70</v>
      </c>
      <c r="B25" s="10" t="s">
        <v>70</v>
      </c>
      <c r="C25" s="10" t="s">
        <v>36</v>
      </c>
      <c r="D25" s="10" t="s">
        <v>55</v>
      </c>
      <c r="E25" s="11" t="n">
        <v>49.1</v>
      </c>
      <c r="F25" s="12" t="n">
        <v>0</v>
      </c>
      <c r="G25" s="11" t="n">
        <f aca="false">F25*E25</f>
        <v>0</v>
      </c>
      <c r="H25" s="13" t="n">
        <v>2.05</v>
      </c>
      <c r="I25" s="14" t="n">
        <f aca="false">H25/E25</f>
        <v>0.0417515274949084</v>
      </c>
      <c r="J25" s="14" t="n">
        <f aca="false">I25*(1-$B$3)</f>
        <v>0.0338187372708758</v>
      </c>
      <c r="K25" s="11" t="n">
        <f aca="false">F25*H25*(1-$B$3)</f>
        <v>0</v>
      </c>
    </row>
    <row r="26" customFormat="false" ht="15" hidden="false" customHeight="false" outlineLevel="0" collapsed="false">
      <c r="A26" s="15" t="s">
        <v>71</v>
      </c>
      <c r="B26" s="15"/>
      <c r="C26" s="15"/>
      <c r="D26" s="15"/>
      <c r="E26" s="15"/>
      <c r="F26" s="15"/>
      <c r="G26" s="16" t="n">
        <f aca="false">SUM(G6:G25)</f>
        <v>0</v>
      </c>
      <c r="H26" s="15"/>
      <c r="I26" s="15"/>
      <c r="J26" s="15"/>
      <c r="K26" s="16" t="n">
        <f aca="false">SUM(K6:K25)</f>
        <v>0</v>
      </c>
    </row>
    <row r="28" customFormat="false" ht="15" hidden="false" customHeight="false" outlineLevel="0" collapsed="false">
      <c r="A28" s="3" t="s">
        <v>72</v>
      </c>
      <c r="K28" s="17" t="n">
        <f aca="false">IFERROR(SUMPRODUCT(G6:G25,I6:I25)/G26,0)</f>
        <v>0</v>
      </c>
    </row>
  </sheetData>
  <mergeCells count="1">
    <mergeCell ref="A1:K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J28" activeCellId="0" sqref="J28"/>
    </sheetView>
  </sheetViews>
  <sheetFormatPr defaultColWidth="11.53515625" defaultRowHeight="15" customHeight="false" zeroHeight="false" outlineLevelRow="0" outlineLevelCol="0"/>
  <cols>
    <col collapsed="false" customWidth="true" hidden="false" outlineLevel="0" max="1" min="1" style="0" width="6.55"/>
    <col collapsed="false" customWidth="true" hidden="false" outlineLevel="0" max="2" min="2" style="0" width="10.3"/>
    <col collapsed="false" customWidth="true" hidden="false" outlineLevel="0" max="3" min="3" style="0" width="4.47"/>
    <col collapsed="false" customWidth="true" hidden="false" outlineLevel="0" max="4" min="4" style="0" width="4.38"/>
    <col collapsed="false" customWidth="true" hidden="false" outlineLevel="0" max="6" min="5" style="0" width="5.84"/>
    <col collapsed="false" customWidth="true" hidden="false" outlineLevel="0" max="7" min="7" style="0" width="5.02"/>
    <col collapsed="false" customWidth="true" hidden="false" outlineLevel="0" max="9" min="8" style="0" width="5.84"/>
    <col collapsed="false" customWidth="true" hidden="false" outlineLevel="0" max="10" min="10" style="0" width="4.56"/>
    <col collapsed="false" customWidth="true" hidden="false" outlineLevel="0" max="11" min="11" style="0" width="5.84"/>
    <col collapsed="false" customWidth="true" hidden="false" outlineLevel="0" max="12" min="12" style="0" width="4.29"/>
    <col collapsed="false" customWidth="true" hidden="false" outlineLevel="0" max="14" min="13" style="0" width="5.84"/>
  </cols>
  <sheetData>
    <row r="1" customFormat="false" ht="19.7" hidden="false" customHeight="false" outlineLevel="0" collapsed="false">
      <c r="A1" s="6" t="s">
        <v>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3" customFormat="false" ht="15" hidden="false" customHeight="false" outlineLevel="0" collapsed="false">
      <c r="A3" s="8" t="s">
        <v>12</v>
      </c>
      <c r="B3" s="8" t="s">
        <v>74</v>
      </c>
      <c r="C3" s="8" t="s">
        <v>75</v>
      </c>
      <c r="D3" s="8" t="s">
        <v>76</v>
      </c>
      <c r="E3" s="8" t="s">
        <v>77</v>
      </c>
      <c r="F3" s="8" t="s">
        <v>78</v>
      </c>
      <c r="G3" s="8" t="s">
        <v>79</v>
      </c>
      <c r="H3" s="8" t="s">
        <v>80</v>
      </c>
      <c r="I3" s="8" t="s">
        <v>81</v>
      </c>
      <c r="J3" s="8" t="s">
        <v>82</v>
      </c>
      <c r="K3" s="8" t="s">
        <v>83</v>
      </c>
      <c r="L3" s="8" t="s">
        <v>84</v>
      </c>
      <c r="M3" s="8" t="s">
        <v>85</v>
      </c>
      <c r="N3" s="8" t="s">
        <v>86</v>
      </c>
    </row>
    <row r="4" customFormat="false" ht="15" hidden="false" customHeight="false" outlineLevel="0" collapsed="false">
      <c r="A4" s="9" t="s">
        <v>23</v>
      </c>
      <c r="B4" s="18" t="n">
        <v>4</v>
      </c>
      <c r="C4" s="10"/>
      <c r="D4" s="10"/>
      <c r="E4" s="19" t="n">
        <v>0.485</v>
      </c>
      <c r="F4" s="10"/>
      <c r="G4" s="10"/>
      <c r="H4" s="19" t="n">
        <v>0.485</v>
      </c>
      <c r="I4" s="10"/>
      <c r="J4" s="10"/>
      <c r="K4" s="19" t="n">
        <v>0.485</v>
      </c>
      <c r="L4" s="10"/>
      <c r="M4" s="10"/>
      <c r="N4" s="19" t="n">
        <v>0.485</v>
      </c>
    </row>
    <row r="5" customFormat="false" ht="15" hidden="false" customHeight="false" outlineLevel="0" collapsed="false">
      <c r="A5" s="9" t="s">
        <v>27</v>
      </c>
      <c r="B5" s="18" t="n">
        <v>4</v>
      </c>
      <c r="C5" s="10"/>
      <c r="D5" s="10"/>
      <c r="E5" s="19" t="n">
        <v>1.355</v>
      </c>
      <c r="F5" s="10"/>
      <c r="G5" s="10"/>
      <c r="H5" s="19" t="n">
        <v>1.355</v>
      </c>
      <c r="I5" s="10"/>
      <c r="J5" s="10"/>
      <c r="K5" s="19" t="n">
        <v>1.355</v>
      </c>
      <c r="L5" s="10"/>
      <c r="M5" s="10"/>
      <c r="N5" s="19" t="n">
        <v>1.355</v>
      </c>
    </row>
    <row r="6" customFormat="false" ht="15" hidden="false" customHeight="false" outlineLevel="0" collapsed="false">
      <c r="A6" s="9" t="s">
        <v>29</v>
      </c>
      <c r="B6" s="18" t="n">
        <v>4</v>
      </c>
      <c r="C6" s="10"/>
      <c r="D6" s="10"/>
      <c r="E6" s="19" t="n">
        <v>1.24</v>
      </c>
      <c r="F6" s="10"/>
      <c r="G6" s="10"/>
      <c r="H6" s="19" t="n">
        <v>1.24</v>
      </c>
      <c r="I6" s="10"/>
      <c r="J6" s="10"/>
      <c r="K6" s="19" t="n">
        <v>1.24</v>
      </c>
      <c r="L6" s="10"/>
      <c r="M6" s="10"/>
      <c r="N6" s="19" t="n">
        <v>1.24</v>
      </c>
    </row>
    <row r="7" customFormat="false" ht="15" hidden="false" customHeight="false" outlineLevel="0" collapsed="false">
      <c r="A7" s="9" t="s">
        <v>32</v>
      </c>
      <c r="B7" s="18" t="n">
        <v>4</v>
      </c>
      <c r="C7" s="10"/>
      <c r="D7" s="10"/>
      <c r="E7" s="19" t="n">
        <v>1.0075</v>
      </c>
      <c r="F7" s="10"/>
      <c r="G7" s="10"/>
      <c r="H7" s="19" t="n">
        <v>1.0075</v>
      </c>
      <c r="I7" s="10"/>
      <c r="J7" s="10"/>
      <c r="K7" s="19" t="n">
        <v>1.0075</v>
      </c>
      <c r="L7" s="10"/>
      <c r="M7" s="10"/>
      <c r="N7" s="19" t="n">
        <v>1.0075</v>
      </c>
    </row>
    <row r="8" customFormat="false" ht="15" hidden="false" customHeight="false" outlineLevel="0" collapsed="false">
      <c r="A8" s="9" t="s">
        <v>34</v>
      </c>
      <c r="B8" s="18" t="n">
        <v>4</v>
      </c>
      <c r="C8" s="10"/>
      <c r="D8" s="10"/>
      <c r="E8" s="19" t="n">
        <v>0.7</v>
      </c>
      <c r="F8" s="10"/>
      <c r="G8" s="10"/>
      <c r="H8" s="19" t="n">
        <v>0.7</v>
      </c>
      <c r="I8" s="10"/>
      <c r="J8" s="10"/>
      <c r="K8" s="19" t="n">
        <v>0.7</v>
      </c>
      <c r="L8" s="10"/>
      <c r="M8" s="10"/>
      <c r="N8" s="19" t="n">
        <v>0.7</v>
      </c>
    </row>
    <row r="9" customFormat="false" ht="15" hidden="false" customHeight="false" outlineLevel="0" collapsed="false">
      <c r="A9" s="9" t="s">
        <v>37</v>
      </c>
      <c r="B9" s="18" t="n">
        <v>4</v>
      </c>
      <c r="C9" s="10"/>
      <c r="D9" s="10"/>
      <c r="E9" s="19" t="n">
        <v>1.67</v>
      </c>
      <c r="F9" s="10"/>
      <c r="G9" s="10"/>
      <c r="H9" s="19" t="n">
        <v>1.67</v>
      </c>
      <c r="I9" s="10"/>
      <c r="J9" s="10"/>
      <c r="K9" s="19" t="n">
        <v>1.67</v>
      </c>
      <c r="L9" s="10"/>
      <c r="M9" s="10"/>
      <c r="N9" s="19" t="n">
        <v>1.67</v>
      </c>
    </row>
    <row r="10" customFormat="false" ht="15" hidden="false" customHeight="false" outlineLevel="0" collapsed="false">
      <c r="A10" s="9" t="s">
        <v>39</v>
      </c>
      <c r="B10" s="18" t="n">
        <v>4</v>
      </c>
      <c r="C10" s="10"/>
      <c r="D10" s="10"/>
      <c r="E10" s="19" t="n">
        <v>0.83</v>
      </c>
      <c r="F10" s="10"/>
      <c r="G10" s="10"/>
      <c r="H10" s="19" t="n">
        <v>0.83</v>
      </c>
      <c r="I10" s="10"/>
      <c r="J10" s="10"/>
      <c r="K10" s="19" t="n">
        <v>0.83</v>
      </c>
      <c r="L10" s="10"/>
      <c r="M10" s="10"/>
      <c r="N10" s="19" t="n">
        <v>0.83</v>
      </c>
    </row>
    <row r="11" customFormat="false" ht="15" hidden="false" customHeight="false" outlineLevel="0" collapsed="false">
      <c r="A11" s="9" t="s">
        <v>42</v>
      </c>
      <c r="B11" s="18" t="n">
        <v>4</v>
      </c>
      <c r="C11" s="10"/>
      <c r="D11" s="10"/>
      <c r="E11" s="19" t="n">
        <v>0.26</v>
      </c>
      <c r="F11" s="10"/>
      <c r="G11" s="10"/>
      <c r="H11" s="19" t="n">
        <v>0.26</v>
      </c>
      <c r="I11" s="10"/>
      <c r="J11" s="10"/>
      <c r="K11" s="19" t="n">
        <v>0.26</v>
      </c>
      <c r="L11" s="10"/>
      <c r="M11" s="10"/>
      <c r="N11" s="19" t="n">
        <v>0.26</v>
      </c>
    </row>
    <row r="12" customFormat="false" ht="15" hidden="false" customHeight="false" outlineLevel="0" collapsed="false">
      <c r="A12" s="9" t="s">
        <v>44</v>
      </c>
      <c r="B12" s="18" t="n">
        <v>4</v>
      </c>
      <c r="C12" s="10"/>
      <c r="D12" s="10"/>
      <c r="E12" s="19" t="n">
        <v>0.99</v>
      </c>
      <c r="F12" s="10"/>
      <c r="G12" s="10"/>
      <c r="H12" s="19" t="n">
        <v>0.99</v>
      </c>
      <c r="I12" s="10"/>
      <c r="J12" s="10"/>
      <c r="K12" s="19" t="n">
        <v>0.99</v>
      </c>
      <c r="L12" s="10"/>
      <c r="M12" s="10"/>
      <c r="N12" s="19" t="n">
        <v>0.99</v>
      </c>
    </row>
    <row r="13" customFormat="false" ht="15" hidden="false" customHeight="false" outlineLevel="0" collapsed="false">
      <c r="A13" s="9" t="s">
        <v>47</v>
      </c>
      <c r="B13" s="18" t="n">
        <v>4</v>
      </c>
      <c r="C13" s="10"/>
      <c r="D13" s="10"/>
      <c r="E13" s="19" t="n">
        <v>1.63</v>
      </c>
      <c r="F13" s="10"/>
      <c r="G13" s="10"/>
      <c r="H13" s="19" t="n">
        <v>1.63</v>
      </c>
      <c r="I13" s="10"/>
      <c r="J13" s="10"/>
      <c r="K13" s="19" t="n">
        <v>1.63</v>
      </c>
      <c r="L13" s="10"/>
      <c r="M13" s="10"/>
      <c r="N13" s="19" t="n">
        <v>1.63</v>
      </c>
    </row>
    <row r="14" customFormat="false" ht="15" hidden="false" customHeight="false" outlineLevel="0" collapsed="false">
      <c r="A14" s="9" t="s">
        <v>49</v>
      </c>
      <c r="B14" s="18" t="n">
        <v>4</v>
      </c>
      <c r="C14" s="10"/>
      <c r="D14" s="10"/>
      <c r="E14" s="19" t="n">
        <v>0.665</v>
      </c>
      <c r="F14" s="10"/>
      <c r="G14" s="10"/>
      <c r="H14" s="19" t="n">
        <v>0.665</v>
      </c>
      <c r="I14" s="10"/>
      <c r="J14" s="10"/>
      <c r="K14" s="19" t="n">
        <v>0.665</v>
      </c>
      <c r="L14" s="10"/>
      <c r="M14" s="10"/>
      <c r="N14" s="19" t="n">
        <v>0.665</v>
      </c>
    </row>
    <row r="15" customFormat="false" ht="15" hidden="false" customHeight="false" outlineLevel="0" collapsed="false">
      <c r="A15" s="9" t="s">
        <v>52</v>
      </c>
      <c r="B15" s="18" t="n">
        <v>1</v>
      </c>
      <c r="C15" s="10"/>
      <c r="D15" s="10"/>
      <c r="E15" s="10"/>
      <c r="F15" s="10"/>
      <c r="G15" s="10"/>
      <c r="H15" s="10"/>
      <c r="I15" s="19" t="n">
        <v>1</v>
      </c>
      <c r="J15" s="10"/>
      <c r="K15" s="10"/>
      <c r="L15" s="10"/>
      <c r="M15" s="10"/>
      <c r="N15" s="10"/>
    </row>
    <row r="16" customFormat="false" ht="15" hidden="false" customHeight="false" outlineLevel="0" collapsed="false">
      <c r="A16" s="9" t="s">
        <v>56</v>
      </c>
      <c r="B16" s="18" t="n">
        <v>2</v>
      </c>
      <c r="C16" s="10"/>
      <c r="D16" s="10"/>
      <c r="E16" s="10"/>
      <c r="F16" s="19" t="n">
        <v>0.5</v>
      </c>
      <c r="G16" s="10"/>
      <c r="H16" s="10"/>
      <c r="I16" s="10"/>
      <c r="J16" s="10"/>
      <c r="K16" s="10"/>
      <c r="L16" s="10"/>
      <c r="M16" s="19" t="n">
        <v>0.5</v>
      </c>
      <c r="N16" s="10"/>
    </row>
    <row r="17" customFormat="false" ht="15" hidden="false" customHeight="false" outlineLevel="0" collapsed="false">
      <c r="A17" s="9" t="s">
        <v>58</v>
      </c>
      <c r="B17" s="18" t="n">
        <v>2</v>
      </c>
      <c r="C17" s="10"/>
      <c r="D17" s="10"/>
      <c r="E17" s="10"/>
      <c r="F17" s="19" t="n">
        <v>0.7</v>
      </c>
      <c r="G17" s="10"/>
      <c r="H17" s="10"/>
      <c r="I17" s="10"/>
      <c r="J17" s="10"/>
      <c r="K17" s="10"/>
      <c r="L17" s="10"/>
      <c r="M17" s="19" t="n">
        <v>0.7</v>
      </c>
      <c r="N17" s="10"/>
    </row>
    <row r="18" customFormat="false" ht="15" hidden="false" customHeight="false" outlineLevel="0" collapsed="false">
      <c r="A18" s="9" t="s">
        <v>60</v>
      </c>
      <c r="B18" s="18" t="n">
        <v>2</v>
      </c>
      <c r="C18" s="10"/>
      <c r="D18" s="10"/>
      <c r="E18" s="10"/>
      <c r="F18" s="19" t="n">
        <v>0.885</v>
      </c>
      <c r="G18" s="10"/>
      <c r="H18" s="10"/>
      <c r="I18" s="10"/>
      <c r="J18" s="10"/>
      <c r="K18" s="10"/>
      <c r="L18" s="10"/>
      <c r="M18" s="19" t="n">
        <v>0.885</v>
      </c>
      <c r="N18" s="10"/>
    </row>
    <row r="19" customFormat="false" ht="15" hidden="false" customHeight="false" outlineLevel="0" collapsed="false">
      <c r="A19" s="9" t="s">
        <v>62</v>
      </c>
      <c r="B19" s="18" t="n">
        <v>2</v>
      </c>
      <c r="C19" s="10"/>
      <c r="D19" s="10"/>
      <c r="E19" s="10"/>
      <c r="F19" s="19" t="n">
        <v>0.275</v>
      </c>
      <c r="G19" s="10"/>
      <c r="H19" s="10"/>
      <c r="I19" s="10"/>
      <c r="J19" s="10"/>
      <c r="K19" s="10"/>
      <c r="L19" s="10"/>
      <c r="M19" s="19" t="n">
        <v>0.275</v>
      </c>
      <c r="N19" s="10"/>
    </row>
    <row r="20" customFormat="false" ht="15" hidden="false" customHeight="false" outlineLevel="0" collapsed="false">
      <c r="A20" s="9" t="s">
        <v>64</v>
      </c>
      <c r="B20" s="18" t="n">
        <v>2</v>
      </c>
      <c r="C20" s="10"/>
      <c r="D20" s="10"/>
      <c r="E20" s="10"/>
      <c r="F20" s="19" t="n">
        <v>0.14</v>
      </c>
      <c r="G20" s="10"/>
      <c r="H20" s="10"/>
      <c r="I20" s="10"/>
      <c r="J20" s="10"/>
      <c r="K20" s="10"/>
      <c r="L20" s="10"/>
      <c r="M20" s="19" t="n">
        <v>0.14</v>
      </c>
      <c r="N20" s="10"/>
    </row>
    <row r="21" customFormat="false" ht="15" hidden="false" customHeight="false" outlineLevel="0" collapsed="false">
      <c r="A21" s="9" t="s">
        <v>67</v>
      </c>
      <c r="B21" s="18" t="n">
        <v>2</v>
      </c>
      <c r="C21" s="10"/>
      <c r="D21" s="10"/>
      <c r="E21" s="10"/>
      <c r="F21" s="19" t="n">
        <v>0.275</v>
      </c>
      <c r="G21" s="10"/>
      <c r="H21" s="10"/>
      <c r="I21" s="10"/>
      <c r="J21" s="10"/>
      <c r="K21" s="10"/>
      <c r="L21" s="10"/>
      <c r="M21" s="19" t="n">
        <v>0.275</v>
      </c>
      <c r="N21" s="10"/>
    </row>
    <row r="22" customFormat="false" ht="15" hidden="false" customHeight="false" outlineLevel="0" collapsed="false">
      <c r="A22" s="9" t="s">
        <v>68</v>
      </c>
      <c r="B22" s="18" t="n">
        <v>2</v>
      </c>
      <c r="C22" s="10"/>
      <c r="D22" s="10"/>
      <c r="E22" s="10"/>
      <c r="F22" s="19" t="n">
        <v>0.08</v>
      </c>
      <c r="G22" s="10"/>
      <c r="H22" s="10"/>
      <c r="I22" s="10"/>
      <c r="J22" s="10"/>
      <c r="K22" s="10"/>
      <c r="L22" s="10"/>
      <c r="M22" s="19" t="n">
        <v>0.08</v>
      </c>
      <c r="N22" s="10"/>
    </row>
    <row r="23" customFormat="false" ht="15" hidden="false" customHeight="false" outlineLevel="0" collapsed="false">
      <c r="A23" s="9" t="s">
        <v>70</v>
      </c>
      <c r="B23" s="18" t="n">
        <v>2</v>
      </c>
      <c r="C23" s="10"/>
      <c r="D23" s="10"/>
      <c r="E23" s="10"/>
      <c r="F23" s="19" t="n">
        <v>1.025</v>
      </c>
      <c r="G23" s="10"/>
      <c r="H23" s="10"/>
      <c r="I23" s="10"/>
      <c r="J23" s="10"/>
      <c r="K23" s="10"/>
      <c r="L23" s="10"/>
      <c r="M23" s="19" t="n">
        <v>1.025</v>
      </c>
      <c r="N23" s="10"/>
    </row>
    <row r="25" customFormat="false" ht="15" hidden="false" customHeight="false" outlineLevel="0" collapsed="false">
      <c r="A25" s="20" t="s">
        <v>87</v>
      </c>
    </row>
  </sheetData>
  <mergeCells count="1">
    <mergeCell ref="A1:N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8.453125" defaultRowHeight="15" customHeight="false" zeroHeight="false" outlineLevelRow="0" outlineLevelCol="0"/>
  <cols>
    <col collapsed="false" customWidth="true" hidden="false" outlineLevel="0" max="1" min="1" style="0" width="25.22"/>
    <col collapsed="false" customWidth="true" hidden="false" outlineLevel="0" max="2" min="2" style="0" width="13.85"/>
    <col collapsed="false" customWidth="true" hidden="false" outlineLevel="0" max="3" min="3" style="0" width="22"/>
    <col collapsed="false" customWidth="true" hidden="false" outlineLevel="0" max="4" min="4" style="0" width="36"/>
  </cols>
  <sheetData>
    <row r="1" customFormat="false" ht="19.7" hidden="false" customHeight="false" outlineLevel="0" collapsed="false">
      <c r="A1" s="6" t="s">
        <v>88</v>
      </c>
      <c r="B1" s="6"/>
      <c r="C1" s="6"/>
      <c r="D1" s="6"/>
      <c r="E1" s="6"/>
      <c r="F1" s="6"/>
    </row>
    <row r="3" customFormat="false" ht="15" hidden="false" customHeight="false" outlineLevel="0" collapsed="false">
      <c r="A3" s="3" t="s">
        <v>89</v>
      </c>
      <c r="B3" s="21" t="n">
        <v>200</v>
      </c>
    </row>
    <row r="4" customFormat="false" ht="15" hidden="false" customHeight="false" outlineLevel="0" collapsed="false">
      <c r="A4" s="3" t="s">
        <v>90</v>
      </c>
      <c r="B4" s="22" t="n">
        <v>0.07</v>
      </c>
    </row>
    <row r="5" customFormat="false" ht="15" hidden="false" customHeight="false" outlineLevel="0" collapsed="false">
      <c r="A5" s="3" t="s">
        <v>91</v>
      </c>
      <c r="B5" s="22" t="n">
        <v>0.023</v>
      </c>
    </row>
    <row r="7" customFormat="false" ht="15" hidden="false" customHeight="false" outlineLevel="0" collapsed="false">
      <c r="A7" s="23" t="s">
        <v>92</v>
      </c>
      <c r="B7" s="8" t="s">
        <v>93</v>
      </c>
      <c r="C7" s="8" t="s">
        <v>94</v>
      </c>
      <c r="D7" s="8" t="s">
        <v>95</v>
      </c>
    </row>
    <row r="8" customFormat="false" ht="15" hidden="false" customHeight="false" outlineLevel="0" collapsed="false">
      <c r="A8" s="10" t="n">
        <v>1</v>
      </c>
      <c r="B8" s="24" t="n">
        <f aca="false">$B$3*12*A8</f>
        <v>2400</v>
      </c>
      <c r="C8" s="24" t="n">
        <f aca="false">$B$3*(((1+$B$4/12)^(12*A8)-1)/($B$4/12))</f>
        <v>2478.51705792809</v>
      </c>
      <c r="D8" s="24" t="n">
        <f aca="false">C8/((1+$B$5)^A8)</f>
        <v>2422.79282299911</v>
      </c>
    </row>
    <row r="9" customFormat="false" ht="15" hidden="false" customHeight="false" outlineLevel="0" collapsed="false">
      <c r="A9" s="10" t="n">
        <v>2</v>
      </c>
      <c r="B9" s="24" t="n">
        <f aca="false">$B$3*12*A9</f>
        <v>4800</v>
      </c>
      <c r="C9" s="24" t="n">
        <f aca="false">$B$3*(((1+$B$4/12)^(12*A9)-1)/($B$4/12))</f>
        <v>5136.20631437736</v>
      </c>
      <c r="D9" s="24" t="n">
        <f aca="false">C9/((1+$B$5)^A9)</f>
        <v>4907.84900788928</v>
      </c>
    </row>
    <row r="10" customFormat="false" ht="15" hidden="false" customHeight="false" outlineLevel="0" collapsed="false">
      <c r="A10" s="10" t="n">
        <v>3</v>
      </c>
      <c r="B10" s="24" t="n">
        <f aca="false">$B$3*12*A10</f>
        <v>7200</v>
      </c>
      <c r="C10" s="24" t="n">
        <f aca="false">$B$3*(((1+$B$4/12)^(12*A10)-1)/($B$4/12))</f>
        <v>7986.0201420661</v>
      </c>
      <c r="D10" s="24" t="n">
        <f aca="false">C10/((1+$B$5)^A10)</f>
        <v>7459.39319609624</v>
      </c>
    </row>
    <row r="11" customFormat="false" ht="15" hidden="false" customHeight="false" outlineLevel="0" collapsed="false">
      <c r="A11" s="10" t="n">
        <v>4</v>
      </c>
      <c r="B11" s="24" t="n">
        <f aca="false">$B$3*12*A11</f>
        <v>9600</v>
      </c>
      <c r="C11" s="24" t="n">
        <f aca="false">$B$3*(((1+$B$4/12)^(12*A11)-1)/($B$4/12))</f>
        <v>11041.8472417837</v>
      </c>
      <c r="D11" s="24" t="n">
        <f aca="false">C11/((1+$B$5)^A11)</f>
        <v>10081.8260460579</v>
      </c>
    </row>
    <row r="12" customFormat="false" ht="15" hidden="false" customHeight="false" outlineLevel="0" collapsed="false">
      <c r="A12" s="10" t="n">
        <v>5</v>
      </c>
      <c r="B12" s="24" t="n">
        <f aca="false">$B$3*12*A12</f>
        <v>12000</v>
      </c>
      <c r="C12" s="24" t="n">
        <f aca="false">$B$3*(((1+$B$4/12)^(12*A12)-1)/($B$4/12))</f>
        <v>14318.5803296225</v>
      </c>
      <c r="D12" s="24" t="n">
        <f aca="false">C12/((1+$B$5)^A12)</f>
        <v>12779.7333331069</v>
      </c>
    </row>
    <row r="13" customFormat="false" ht="15" hidden="false" customHeight="false" outlineLevel="0" collapsed="false">
      <c r="A13" s="10" t="n">
        <v>6</v>
      </c>
      <c r="B13" s="24" t="n">
        <f aca="false">$B$3*12*A13</f>
        <v>14400</v>
      </c>
      <c r="C13" s="24" t="n">
        <f aca="false">$B$3*(((1+$B$4/12)^(12*A13)-1)/($B$4/12))</f>
        <v>17832.1887173255</v>
      </c>
      <c r="D13" s="24" t="n">
        <f aca="false">C13/((1+$B$5)^A13)</f>
        <v>15557.8954738852</v>
      </c>
    </row>
    <row r="14" customFormat="false" ht="15" hidden="false" customHeight="false" outlineLevel="0" collapsed="false">
      <c r="A14" s="10" t="n">
        <v>7</v>
      </c>
      <c r="B14" s="24" t="n">
        <f aca="false">$B$3*12*A14</f>
        <v>16800</v>
      </c>
      <c r="C14" s="24" t="n">
        <f aca="false">$B$3*(((1+$B$4/12)^(12*A14)-1)/($B$4/12))</f>
        <v>21599.7961394727</v>
      </c>
      <c r="D14" s="24" t="n">
        <f aca="false">C14/((1+$B$5)^A14)</f>
        <v>18421.2974960573</v>
      </c>
    </row>
    <row r="15" customFormat="false" ht="15" hidden="false" customHeight="false" outlineLevel="0" collapsed="false">
      <c r="A15" s="10" t="n">
        <v>8</v>
      </c>
      <c r="B15" s="24" t="n">
        <f aca="false">$B$3*12*A15</f>
        <v>19200</v>
      </c>
      <c r="C15" s="24" t="n">
        <f aca="false">$B$3*(((1+$B$4/12)^(12*A15)-1)/($B$4/12))</f>
        <v>25639.7642068015</v>
      </c>
      <c r="D15" s="24" t="n">
        <f aca="false">C15/((1+$B$5)^A15)</f>
        <v>21375.1394750843</v>
      </c>
    </row>
    <row r="16" customFormat="false" ht="15" hidden="false" customHeight="false" outlineLevel="0" collapsed="false">
      <c r="A16" s="10" t="n">
        <v>9</v>
      </c>
      <c r="B16" s="24" t="n">
        <f aca="false">$B$3*12*A16</f>
        <v>21600</v>
      </c>
      <c r="C16" s="24" t="n">
        <f aca="false">$B$3*(((1+$B$4/12)^(12*A16)-1)/($B$4/12))</f>
        <v>29971.7818923741</v>
      </c>
      <c r="D16" s="24" t="n">
        <f aca="false">C16/((1+$B$5)^A16)</f>
        <v>24424.8474608613</v>
      </c>
    </row>
    <row r="17" customFormat="false" ht="15" hidden="false" customHeight="false" outlineLevel="0" collapsed="false">
      <c r="A17" s="10" t="n">
        <v>10</v>
      </c>
      <c r="B17" s="24" t="n">
        <f aca="false">$B$3*12*A17</f>
        <v>24000</v>
      </c>
      <c r="C17" s="24" t="n">
        <f aca="false">$B$3*(((1+$B$4/12)^(12*A17)-1)/($B$4/12))</f>
        <v>34616.9614867074</v>
      </c>
      <c r="D17" s="24" t="n">
        <f aca="false">C17/((1+$B$5)^A17)</f>
        <v>27576.0849181133</v>
      </c>
    </row>
    <row r="18" customFormat="false" ht="15" hidden="false" customHeight="false" outlineLevel="0" collapsed="false">
      <c r="A18" s="10" t="n">
        <v>11</v>
      </c>
      <c r="B18" s="24" t="n">
        <f aca="false">$B$3*12*A18</f>
        <v>26400</v>
      </c>
      <c r="C18" s="24" t="n">
        <f aca="false">$B$3*(((1+$B$4/12)^(12*A18)-1)/($B$4/12))</f>
        <v>39597.9414895068</v>
      </c>
      <c r="D18" s="24" t="n">
        <f aca="false">C18/((1+$B$5)^A18)</f>
        <v>30834.7647055881</v>
      </c>
    </row>
    <row r="19" customFormat="false" ht="15" hidden="false" customHeight="false" outlineLevel="0" collapsed="false">
      <c r="A19" s="10" t="n">
        <v>12</v>
      </c>
      <c r="B19" s="24" t="n">
        <f aca="false">$B$3*12*A19</f>
        <v>28800</v>
      </c>
      <c r="C19" s="24" t="n">
        <f aca="false">$B$3*(((1+$B$4/12)^(12*A19)-1)/($B$4/12))</f>
        <v>44938.9969394518</v>
      </c>
      <c r="D19" s="24" t="n">
        <f aca="false">C19/((1+$B$5)^A19)</f>
        <v>34207.0616202869</v>
      </c>
    </row>
    <row r="20" customFormat="false" ht="15" hidden="false" customHeight="false" outlineLevel="0" collapsed="false">
      <c r="A20" s="10" t="n">
        <v>13</v>
      </c>
      <c r="B20" s="24" t="n">
        <f aca="false">$B$3*12*A20</f>
        <v>31200</v>
      </c>
      <c r="C20" s="24" t="n">
        <f aca="false">$B$3*(((1+$B$4/12)^(12*A20)-1)/($B$4/12))</f>
        <v>50666.157719731</v>
      </c>
      <c r="D20" s="24" t="n">
        <f aca="false">C20/((1+$B$5)^A20)</f>
        <v>37699.4255342304</v>
      </c>
    </row>
    <row r="21" customFormat="false" ht="15" hidden="false" customHeight="false" outlineLevel="0" collapsed="false">
      <c r="A21" s="10" t="n">
        <v>14</v>
      </c>
      <c r="B21" s="24" t="n">
        <f aca="false">$B$3*12*A21</f>
        <v>33600</v>
      </c>
      <c r="C21" s="24" t="n">
        <f aca="false">$B$3*(((1+$B$4/12)^(12*A21)-1)/($B$4/12))</f>
        <v>56807.3354158933</v>
      </c>
      <c r="D21" s="24" t="n">
        <f aca="false">C21/((1+$B$5)^A21)</f>
        <v>41318.595152575</v>
      </c>
    </row>
    <row r="22" customFormat="false" ht="15" hidden="false" customHeight="false" outlineLevel="0" collapsed="false">
      <c r="A22" s="10" t="n">
        <v>15</v>
      </c>
      <c r="B22" s="24" t="n">
        <f aca="false">$B$3*12*A22</f>
        <v>36000</v>
      </c>
      <c r="C22" s="24" t="n">
        <f aca="false">$B$3*(((1+$B$4/12)^(12*A22)-1)/($B$4/12))</f>
        <v>63392.4593442636</v>
      </c>
      <c r="D22" s="24" t="n">
        <f aca="false">C22/((1+$B$5)^A22)</f>
        <v>45071.6124232802</v>
      </c>
    </row>
    <row r="23" customFormat="false" ht="15" hidden="false" customHeight="false" outlineLevel="0" collapsed="false">
      <c r="A23" s="10" t="n">
        <v>16</v>
      </c>
      <c r="B23" s="24" t="n">
        <f aca="false">$B$3*12*A23</f>
        <v>38400</v>
      </c>
      <c r="C23" s="24" t="n">
        <f aca="false">$B$3*(((1+$B$4/12)^(12*A23)-1)/($B$4/12))</f>
        <v>70453.6224138642</v>
      </c>
      <c r="D23" s="24" t="n">
        <f aca="false">C23/((1+$B$5)^A23)</f>
        <v>48965.8376299725</v>
      </c>
    </row>
    <row r="24" customFormat="false" ht="15" hidden="false" customHeight="false" outlineLevel="0" collapsed="false">
      <c r="A24" s="10" t="n">
        <v>17</v>
      </c>
      <c r="B24" s="24" t="n">
        <f aca="false">$B$3*12*A24</f>
        <v>40800</v>
      </c>
      <c r="C24" s="24" t="n">
        <f aca="false">$B$3*(((1+$B$4/12)^(12*A24)-1)/($B$4/12))</f>
        <v>78025.2375327052</v>
      </c>
      <c r="D24" s="24" t="n">
        <f aca="false">C24/((1+$B$5)^A24)</f>
        <v>53008.9652011759</v>
      </c>
    </row>
    <row r="25" customFormat="false" ht="15" hidden="false" customHeight="false" outlineLevel="0" collapsed="false">
      <c r="A25" s="10" t="n">
        <v>18</v>
      </c>
      <c r="B25" s="24" t="n">
        <f aca="false">$B$3*12*A25</f>
        <v>43200</v>
      </c>
      <c r="C25" s="24" t="n">
        <f aca="false">$B$3*(((1+$B$4/12)^(12*A25)-1)/($B$4/12))</f>
        <v>86144.2053206996</v>
      </c>
      <c r="D25" s="24" t="n">
        <f aca="false">C25/((1+$B$5)^A25)</f>
        <v>57209.0402706655</v>
      </c>
    </row>
    <row r="26" customFormat="false" ht="15" hidden="false" customHeight="false" outlineLevel="0" collapsed="false">
      <c r="A26" s="10" t="n">
        <v>19</v>
      </c>
      <c r="B26" s="24" t="n">
        <f aca="false">$B$3*12*A26</f>
        <v>45600</v>
      </c>
      <c r="C26" s="24" t="n">
        <f aca="false">$B$3*(((1+$B$4/12)^(12*A26)-1)/($B$4/12))</f>
        <v>94850.0939465572</v>
      </c>
      <c r="D26" s="24" t="n">
        <f aca="false">C26/((1+$B$5)^A26)</f>
        <v>61574.4760253748</v>
      </c>
    </row>
    <row r="27" customFormat="false" ht="15" hidden="false" customHeight="false" outlineLevel="0" collapsed="false">
      <c r="A27" s="10" t="n">
        <v>20</v>
      </c>
      <c r="B27" s="24" t="n">
        <f aca="false">$B$3*12*A27</f>
        <v>48000</v>
      </c>
      <c r="C27" s="24" t="n">
        <f aca="false">$B$3*(((1+$B$4/12)^(12*A27)-1)/($B$4/12))</f>
        <v>104185.331965104</v>
      </c>
      <c r="D27" s="24" t="n">
        <f aca="false">C27/((1+$B$5)^A27)</f>
        <v>66114.0718790351</v>
      </c>
    </row>
    <row r="28" customFormat="false" ht="15" hidden="false" customHeight="false" outlineLevel="0" collapsed="false">
      <c r="A28" s="10" t="n">
        <v>21</v>
      </c>
      <c r="B28" s="24" t="n">
        <f aca="false">$B$3*12*A28</f>
        <v>50400</v>
      </c>
      <c r="C28" s="24" t="n">
        <f aca="false">$B$3*(((1+$B$4/12)^(12*A28)-1)/($B$4/12))</f>
        <v>114195.415094823</v>
      </c>
      <c r="D28" s="24" t="n">
        <f aca="false">C28/((1+$B$5)^A28)</f>
        <v>70837.0325115594</v>
      </c>
    </row>
    <row r="29" customFormat="false" ht="15" hidden="false" customHeight="false" outlineLevel="0" collapsed="false">
      <c r="A29" s="10" t="n">
        <v>22</v>
      </c>
      <c r="B29" s="24" t="n">
        <f aca="false">$B$3*12*A29</f>
        <v>52800</v>
      </c>
      <c r="C29" s="24" t="n">
        <f aca="false">$B$3*(((1+$B$4/12)^(12*A29)-1)/($B$4/12))</f>
        <v>124929.127943367</v>
      </c>
      <c r="D29" s="24" t="n">
        <f aca="false">C29/((1+$B$5)^A29)</f>
        <v>75752.987816107</v>
      </c>
    </row>
    <row r="30" customFormat="false" ht="15" hidden="false" customHeight="false" outlineLevel="0" collapsed="false">
      <c r="A30" s="10" t="n">
        <v>23</v>
      </c>
      <c r="B30" s="24" t="n">
        <f aca="false">$B$3*12*A30</f>
        <v>55200</v>
      </c>
      <c r="C30" s="24" t="n">
        <f aca="false">$B$3*(((1+$B$4/12)^(12*A30)-1)/($B$4/12))</f>
        <v>136438.78176162</v>
      </c>
      <c r="D30" s="24" t="n">
        <f aca="false">C30/((1+$B$5)^A30)</f>
        <v>80872.0137977795</v>
      </c>
    </row>
    <row r="31" customFormat="false" ht="15" hidden="false" customHeight="false" outlineLevel="0" collapsed="false">
      <c r="A31" s="10" t="n">
        <v>24</v>
      </c>
      <c r="B31" s="24" t="n">
        <f aca="false">$B$3*12*A31</f>
        <v>57600</v>
      </c>
      <c r="C31" s="24" t="n">
        <f aca="false">$B$3*(((1+$B$4/12)^(12*A31)-1)/($B$4/12))</f>
        <v>148780.469385022</v>
      </c>
      <c r="D31" s="24" t="n">
        <f aca="false">C31/((1+$B$5)^A31)</f>
        <v>86204.6544700132</v>
      </c>
    </row>
    <row r="32" customFormat="false" ht="15" hidden="false" customHeight="false" outlineLevel="0" collapsed="false">
      <c r="A32" s="10" t="n">
        <v>25</v>
      </c>
      <c r="B32" s="24" t="n">
        <f aca="false">$B$3*12*A32</f>
        <v>60000</v>
      </c>
      <c r="C32" s="24" t="n">
        <f aca="false">$B$3*(((1+$B$4/12)^(12*A32)-1)/($B$4/12))</f>
        <v>162014.338604622</v>
      </c>
      <c r="D32" s="24" t="n">
        <f aca="false">C32/((1+$B$5)^A32)</f>
        <v>91761.9447969454</v>
      </c>
    </row>
    <row r="33" customFormat="false" ht="15" hidden="false" customHeight="false" outlineLevel="0" collapsed="false">
      <c r="A33" s="10" t="n">
        <v>26</v>
      </c>
      <c r="B33" s="24" t="n">
        <f aca="false">$B$3*12*A33</f>
        <v>62400</v>
      </c>
      <c r="C33" s="24" t="n">
        <f aca="false">$B$3*(((1+$B$4/12)^(12*A33)-1)/($B$4/12))</f>
        <v>176204.885300148</v>
      </c>
      <c r="D33" s="24" t="n">
        <f aca="false">C33/((1+$B$5)^A33)</f>
        <v>97555.4347323554</v>
      </c>
    </row>
    <row r="34" customFormat="false" ht="15" hidden="false" customHeight="false" outlineLevel="0" collapsed="false">
      <c r="A34" s="10" t="n">
        <v>27</v>
      </c>
      <c r="B34" s="24" t="n">
        <f aca="false">$B$3*12*A34</f>
        <v>64800</v>
      </c>
      <c r="C34" s="24" t="n">
        <f aca="false">$B$3*(((1+$B$4/12)^(12*A34)-1)/($B$4/12))</f>
        <v>191421.267763688</v>
      </c>
      <c r="D34" s="24" t="n">
        <f aca="false">C34/((1+$B$5)^A34)</f>
        <v>103597.214408214</v>
      </c>
    </row>
    <row r="35" customFormat="false" ht="15" hidden="false" customHeight="false" outlineLevel="0" collapsed="false">
      <c r="A35" s="10" t="n">
        <v>28</v>
      </c>
      <c r="B35" s="24" t="n">
        <f aca="false">$B$3*12*A35</f>
        <v>67200</v>
      </c>
      <c r="C35" s="24" t="n">
        <f aca="false">$B$3*(((1+$B$4/12)^(12*A35)-1)/($B$4/12))</f>
        <v>207737.643745856</v>
      </c>
      <c r="D35" s="24" t="n">
        <f aca="false">C35/((1+$B$5)^A35)</f>
        <v>109899.940528426</v>
      </c>
    </row>
    <row r="36" customFormat="false" ht="15" hidden="false" customHeight="false" outlineLevel="0" collapsed="false">
      <c r="A36" s="10" t="n">
        <v>29</v>
      </c>
      <c r="B36" s="24" t="n">
        <f aca="false">$B$3*12*A36</f>
        <v>69600</v>
      </c>
      <c r="C36" s="24" t="n">
        <f aca="false">$B$3*(((1+$B$4/12)^(12*A36)-1)/($B$4/12))</f>
        <v>225233.531867056</v>
      </c>
      <c r="D36" s="24" t="n">
        <f aca="false">C36/((1+$B$5)^A36)</f>
        <v>116476.864026023</v>
      </c>
    </row>
    <row r="37" customFormat="false" ht="15" hidden="false" customHeight="false" outlineLevel="0" collapsed="false">
      <c r="A37" s="10" t="n">
        <v>30</v>
      </c>
      <c r="B37" s="24" t="n">
        <f aca="false">$B$3*12*A37</f>
        <v>72000</v>
      </c>
      <c r="C37" s="24" t="n">
        <f aca="false">$B$3*(((1+$B$4/12)^(12*A37)-1)/($B$4/12))</f>
        <v>243994.199155189</v>
      </c>
      <c r="D37" s="24" t="n">
        <f aca="false">C37/((1+$B$5)^A37)</f>
        <v>123341.859044865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45312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50"/>
    <col collapsed="false" customWidth="true" hidden="false" outlineLevel="0" max="3" min="3" style="0" width="14"/>
    <col collapsed="false" customWidth="true" hidden="false" outlineLevel="0" max="4" min="4" style="0" width="10"/>
    <col collapsed="false" customWidth="true" hidden="false" outlineLevel="0" max="5" min="5" style="0" width="18"/>
  </cols>
  <sheetData>
    <row r="1" customFormat="false" ht="19.7" hidden="false" customHeight="false" outlineLevel="0" collapsed="false">
      <c r="A1" s="6" t="s">
        <v>96</v>
      </c>
      <c r="B1" s="6"/>
      <c r="C1" s="6"/>
      <c r="D1" s="6"/>
      <c r="E1" s="6"/>
    </row>
    <row r="3" customFormat="false" ht="15" hidden="false" customHeight="false" outlineLevel="0" collapsed="false">
      <c r="A3" s="8" t="s">
        <v>12</v>
      </c>
      <c r="B3" s="8" t="s">
        <v>13</v>
      </c>
      <c r="C3" s="8" t="s">
        <v>97</v>
      </c>
      <c r="D3" s="8" t="s">
        <v>98</v>
      </c>
      <c r="E3" s="8" t="s">
        <v>99</v>
      </c>
    </row>
    <row r="4" customFormat="false" ht="15" hidden="false" customHeight="false" outlineLevel="0" collapsed="false">
      <c r="A4" s="9" t="s">
        <v>100</v>
      </c>
      <c r="B4" s="10" t="s">
        <v>101</v>
      </c>
      <c r="C4" s="10" t="s">
        <v>102</v>
      </c>
      <c r="D4" s="14" t="n">
        <v>0.0029</v>
      </c>
      <c r="E4" s="10" t="s">
        <v>103</v>
      </c>
    </row>
    <row r="5" customFormat="false" ht="15" hidden="false" customHeight="false" outlineLevel="0" collapsed="false">
      <c r="A5" s="9" t="s">
        <v>104</v>
      </c>
      <c r="B5" s="10" t="s">
        <v>105</v>
      </c>
      <c r="C5" s="10" t="s">
        <v>102</v>
      </c>
      <c r="D5" s="14" t="n">
        <v>0.0045</v>
      </c>
      <c r="E5" s="10" t="s">
        <v>106</v>
      </c>
    </row>
    <row r="6" customFormat="false" ht="15" hidden="false" customHeight="false" outlineLevel="0" collapsed="false">
      <c r="A6" s="9" t="s">
        <v>107</v>
      </c>
      <c r="B6" s="10" t="s">
        <v>108</v>
      </c>
      <c r="C6" s="10" t="s">
        <v>102</v>
      </c>
      <c r="D6" s="14" t="n">
        <v>0.0025</v>
      </c>
      <c r="E6" s="10" t="s">
        <v>109</v>
      </c>
    </row>
    <row r="7" customFormat="false" ht="15" hidden="false" customHeight="false" outlineLevel="0" collapsed="false">
      <c r="A7" s="9" t="s">
        <v>110</v>
      </c>
      <c r="B7" s="10" t="s">
        <v>111</v>
      </c>
      <c r="C7" s="10" t="s">
        <v>112</v>
      </c>
      <c r="D7" s="14" t="n">
        <v>0.003</v>
      </c>
      <c r="E7" s="10" t="s">
        <v>113</v>
      </c>
    </row>
    <row r="8" customFormat="false" ht="15" hidden="false" customHeight="false" outlineLevel="0" collapsed="false">
      <c r="A8" s="9" t="s">
        <v>114</v>
      </c>
      <c r="B8" s="10" t="s">
        <v>115</v>
      </c>
      <c r="C8" s="10" t="s">
        <v>112</v>
      </c>
      <c r="D8" s="14" t="n">
        <v>0.002</v>
      </c>
      <c r="E8" s="10" t="s">
        <v>116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2026-05-07T21:40:54Z</dcterms:created>
  <dc:creator>openpyxl</dc:creator>
  <dc:description/>
  <dc:language>es-ES</dc:language>
  <cp:lastModifiedBy/>
  <dcterms:modified xsi:type="dcterms:W3CDTF">2026-05-08T08:12:14Z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