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strucciones" sheetId="1" state="visible" r:id="rId3"/>
    <sheet name="Calculadora FIR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<sst xmlns="http://schemas.openxmlformats.org/spreadsheetml/2006/main" count="27" uniqueCount="26">
  <si>
    <t xml:space="preserve">Calculadora FIRE 2026</t>
  </si>
  <si>
    <t xml:space="preserve">1. Ve a la hoja «Calculadora FIRE».</t>
  </si>
  <si>
    <t xml:space="preserve">2. Edita las celdas amarillas con tus datos personales: edad, ahorro inicial, aporte mensual, etc.</t>
  </si>
  <si>
    <t xml:space="preserve">3. La fila «Patrimonio FIRE objetivo» calcula cuánto necesitas según la regla del 4 % (ajustable).</t>
  </si>
  <si>
    <t xml:space="preserve">4. La tabla muestra año a año cuándo alcanzarías la independencia financiera.</t>
  </si>
  <si>
    <t xml:space="preserve">5. Ajusta la rentabilidad (B7) entre 5 % y 8 % para escenarios conservadores / históricos.</t>
  </si>
  <si>
    <t xml:space="preserve">Disclaimer</t>
  </si>
  <si>
    <t xml:space="preserve">Esta calculadora es una herramienta educativa. No es asesoramiento financiero ni fiscal. La rentabilidad histórica no garantiza rendimientos futuros. Consulta a un profesional regulado.</t>
  </si>
  <si>
    <t xml:space="preserve">PilotoPasivo · pilotopasivo.com</t>
  </si>
  <si>
    <t xml:space="preserve">Edad actual</t>
  </si>
  <si>
    <t xml:space="preserve">Capital inicial (€)</t>
  </si>
  <si>
    <t xml:space="preserve">Aporte mensual (€)</t>
  </si>
  <si>
    <t xml:space="preserve">Rentabilidad anual esperada</t>
  </si>
  <si>
    <t xml:space="preserve">Inflación anual esperada</t>
  </si>
  <si>
    <t xml:space="preserve">Gasto anual deseado en FIRE (€)</t>
  </si>
  <si>
    <t xml:space="preserve">Tasa de retiro segura (regla 4 %)</t>
  </si>
  <si>
    <t xml:space="preserve">Patrimonio FIRE objetivo</t>
  </si>
  <si>
    <t xml:space="preserve">Tasa real (rentabilidad - inflación)</t>
  </si>
  <si>
    <t xml:space="preserve">Año</t>
  </si>
  <si>
    <t xml:space="preserve">Edad</t>
  </si>
  <si>
    <t xml:space="preserve">Aportado total</t>
  </si>
  <si>
    <t xml:space="preserve">Patrimonio nominal</t>
  </si>
  <si>
    <t xml:space="preserve">Patrimonio real</t>
  </si>
  <si>
    <t xml:space="preserve">% sobre objetivo</t>
  </si>
  <si>
    <t xml:space="preserve">¿Independencia?</t>
  </si>
  <si>
    <t xml:space="preserve">Cálculo educativo. Asume rentabilidad y aportes constantes, sin comisiones ni impuestos sobre plusvalías. Ajusta los parámetros a tu caso real.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</si>
</sst>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#,##0&quot; €&quot;"/>
    <numFmt numFmtId="167" formatCode="0.00\ %"/>
    <numFmt numFmtId="168" formatCode="0.0\ %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E3A8A"/>
      <name val="Calibri"/>
      <family val="0"/>
      <charset val="1"/>
    </font>
    <font>
      <b val="true"/>
      <sz val="11"/>
      <name val="Calibri"/>
      <family val="0"/>
      <charset val="1"/>
    </font>
    <font>
      <i val="true"/>
      <sz val="9"/>
      <color rgb="FF64748B"/>
      <name val="Calibri"/>
      <family val="0"/>
      <charset val="1"/>
    </font>
    <font>
      <i val="true"/>
      <sz val="10"/>
      <color rgb="FF64748B"/>
      <name val="Cambria"/>
      <family val="0"/>
      <charset val="1"/>
    </font>
    <font>
      <b val="true"/>
      <sz val="11"/>
      <color rgb="FFFFFFFF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EF3C7"/>
        <bgColor rgb="FFFFFF99"/>
      </patternFill>
    </fill>
    <fill>
      <patternFill patternType="solid">
        <fgColor rgb="FFD1FAE5"/>
        <bgColor rgb="FFCCFFFF"/>
      </patternFill>
    </fill>
    <fill>
      <patternFill patternType="solid">
        <fgColor rgb="FF1E3A8A"/>
        <bgColor rgb="FF0033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CCFFFF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1FA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003366"/>
      <rgbColor rgb="FF339966"/>
      <rgbColor rgb="FF003300"/>
      <rgbColor rgb="FF333300"/>
      <rgbColor rgb="FF993300"/>
      <rgbColor rgb="FF993366"/>
      <rgbColor rgb="FF1E3A8A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8.453125" defaultRowHeight="15" customHeight="false" zeroHeight="false" outlineLevelRow="0" outlineLevelCol="0"/>
  <cols>
    <col collapsed="false" customWidth="true" hidden="false" outlineLevel="0" max="1" min="1" style="0" width="110"/>
  </cols>
  <sheetData>
    <row r="1" customFormat="false" ht="19.7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</row>
    <row r="4" customFormat="false" ht="15" hidden="false" customHeight="false" outlineLevel="0" collapsed="false">
      <c r="A4" s="2" t="s">
        <v>2</v>
      </c>
    </row>
    <row r="5" customFormat="false" ht="15" hidden="false" customHeight="false" outlineLevel="0" collapsed="false">
      <c r="A5" s="2" t="s">
        <v>3</v>
      </c>
    </row>
    <row r="6" customFormat="false" ht="15" hidden="false" customHeight="false" outlineLevel="0" collapsed="false">
      <c r="A6" s="2" t="s">
        <v>4</v>
      </c>
    </row>
    <row r="7" customFormat="false" ht="15" hidden="false" customHeight="false" outlineLevel="0" collapsed="false">
      <c r="A7" s="2" t="s">
        <v>5</v>
      </c>
    </row>
    <row r="10" customFormat="false" ht="15" hidden="false" customHeight="false" outlineLevel="0" collapsed="false">
      <c r="A10" s="3" t="s">
        <v>6</v>
      </c>
    </row>
    <row r="11" customFormat="false" ht="45" hidden="false" customHeight="true" outlineLevel="0" collapsed="false">
      <c r="A11" s="4" t="s">
        <v>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7" activeCellId="0" sqref="I17"/>
    </sheetView>
  </sheetViews>
  <sheetFormatPr defaultColWidth="8.453125" defaultRowHeight="15" customHeight="false" zeroHeight="false" outlineLevelRow="0" outlineLevelCol="0"/>
  <cols>
    <col collapsed="false" customWidth="true" hidden="false" outlineLevel="0" max="1" min="1" style="0" width="29.4"/>
    <col collapsed="false" customWidth="true" hidden="false" outlineLevel="0" max="2" min="2" style="0" width="9.39"/>
    <col collapsed="false" customWidth="true" hidden="false" outlineLevel="0" max="3" min="3" style="0" width="13.85"/>
    <col collapsed="false" customWidth="true" hidden="false" outlineLevel="0" max="4" min="4" style="0" width="18.03"/>
    <col collapsed="false" customWidth="true" hidden="false" outlineLevel="0" max="5" min="5" style="0" width="14.39"/>
    <col collapsed="false" customWidth="true" hidden="false" outlineLevel="0" max="6" min="6" style="0" width="15.39"/>
    <col collapsed="false" customWidth="true" hidden="false" outlineLevel="0" max="7" min="7" style="0" width="15.58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5" t="s">
        <v>8</v>
      </c>
    </row>
    <row r="4" customFormat="false" ht="15" hidden="false" customHeight="false" outlineLevel="0" collapsed="false">
      <c r="A4" s="3" t="s">
        <v>9</v>
      </c>
      <c r="B4" s="6" t="n">
        <v>30</v>
      </c>
    </row>
    <row r="5" customFormat="false" ht="15" hidden="false" customHeight="false" outlineLevel="0" collapsed="false">
      <c r="A5" s="3" t="s">
        <v>10</v>
      </c>
      <c r="B5" s="7" t="n">
        <v>5000</v>
      </c>
    </row>
    <row r="6" customFormat="false" ht="15" hidden="false" customHeight="false" outlineLevel="0" collapsed="false">
      <c r="A6" s="3" t="s">
        <v>11</v>
      </c>
      <c r="B6" s="7" t="n">
        <v>500</v>
      </c>
    </row>
    <row r="7" customFormat="false" ht="15" hidden="false" customHeight="false" outlineLevel="0" collapsed="false">
      <c r="A7" s="3" t="s">
        <v>12</v>
      </c>
      <c r="B7" s="8" t="n">
        <v>0.07</v>
      </c>
    </row>
    <row r="8" customFormat="false" ht="15" hidden="false" customHeight="false" outlineLevel="0" collapsed="false">
      <c r="A8" s="3" t="s">
        <v>13</v>
      </c>
      <c r="B8" s="8" t="n">
        <v>0.023</v>
      </c>
    </row>
    <row r="9" customFormat="false" ht="15" hidden="false" customHeight="false" outlineLevel="0" collapsed="false">
      <c r="A9" s="3" t="s">
        <v>14</v>
      </c>
      <c r="B9" s="7" t="n">
        <v>24000</v>
      </c>
    </row>
    <row r="10" customFormat="false" ht="15" hidden="false" customHeight="false" outlineLevel="0" collapsed="false">
      <c r="A10" s="3" t="s">
        <v>15</v>
      </c>
      <c r="B10" s="8" t="n">
        <v>0.04</v>
      </c>
    </row>
    <row r="12" customFormat="false" ht="15" hidden="false" customHeight="false" outlineLevel="0" collapsed="false">
      <c r="A12" s="3" t="s">
        <v>16</v>
      </c>
      <c r="B12" s="9" t="n">
        <f aca="false">B9/B10</f>
        <v>600000</v>
      </c>
    </row>
    <row r="13" customFormat="false" ht="15" hidden="false" customHeight="false" outlineLevel="0" collapsed="false">
      <c r="A13" s="3" t="s">
        <v>17</v>
      </c>
      <c r="B13" s="10" t="n">
        <f aca="false">(1+B7)/(1+B8)-1</f>
        <v>0.0459433040078203</v>
      </c>
    </row>
    <row r="16" customFormat="false" ht="15" hidden="false" customHeight="false" outlineLevel="0" collapsed="false">
      <c r="A16" s="11" t="s">
        <v>18</v>
      </c>
      <c r="B16" s="12" t="s">
        <v>19</v>
      </c>
      <c r="C16" s="12" t="s">
        <v>20</v>
      </c>
      <c r="D16" s="12" t="s">
        <v>21</v>
      </c>
      <c r="E16" s="12" t="s">
        <v>22</v>
      </c>
      <c r="F16" s="12" t="s">
        <v>23</v>
      </c>
      <c r="G16" s="12" t="s">
        <v>24</v>
      </c>
    </row>
    <row r="17" customFormat="false" ht="15" hidden="false" customHeight="false" outlineLevel="0" collapsed="false">
      <c r="A17" s="13" t="n">
        <v>1</v>
      </c>
      <c r="B17" s="13" t="n">
        <f aca="false">$B$4+A17</f>
        <v>31</v>
      </c>
      <c r="C17" s="14" t="n">
        <f aca="false">$B$5+$B$6*12*A17</f>
        <v>11000</v>
      </c>
      <c r="D17" s="14" t="n">
        <f aca="false">$B$5*(1+$B$7)^A17+$B$6*(((1+$B$7/12)^(12*A17)-1)/($B$7/12))</f>
        <v>11546.2926448202</v>
      </c>
      <c r="E17" s="14" t="n">
        <f aca="false">D17/((1+$B$8)^A17)</f>
        <v>11286.6985775369</v>
      </c>
      <c r="F17" s="15" t="n">
        <f aca="false">D17/$B$12</f>
        <v>0.0192438210747004</v>
      </c>
      <c r="G17" s="16" t="str">
        <f aca="false">IF(D17&gt;=$B$12,"SI","-")</f>
        <v>-</v>
      </c>
    </row>
    <row r="18" customFormat="false" ht="15" hidden="false" customHeight="false" outlineLevel="0" collapsed="false">
      <c r="A18" s="13" t="n">
        <v>2</v>
      </c>
      <c r="B18" s="13" t="n">
        <f aca="false">$B$4+A18</f>
        <v>32</v>
      </c>
      <c r="C18" s="14" t="n">
        <f aca="false">$B$5+$B$6*12*A18</f>
        <v>17000</v>
      </c>
      <c r="D18" s="14" t="n">
        <f aca="false">$B$5*(1+$B$7)^A18+$B$6*(((1+$B$7/12)^(12*A18)-1)/($B$7/12))</f>
        <v>18565.0157859434</v>
      </c>
      <c r="E18" s="14" t="n">
        <f aca="false">D18/((1+$B$8)^A18)</f>
        <v>17739.6094957172</v>
      </c>
      <c r="F18" s="15" t="n">
        <f aca="false">D18/$B$12</f>
        <v>0.0309416929765723</v>
      </c>
      <c r="G18" s="16" t="str">
        <f aca="false">IF(D18&gt;=$B$12,"SI","-")</f>
        <v>-</v>
      </c>
    </row>
    <row r="19" customFormat="false" ht="15" hidden="false" customHeight="false" outlineLevel="0" collapsed="false">
      <c r="A19" s="13" t="n">
        <v>3</v>
      </c>
      <c r="B19" s="13" t="n">
        <f aca="false">$B$4+A19</f>
        <v>33</v>
      </c>
      <c r="C19" s="14" t="n">
        <f aca="false">$B$5+$B$6*12*A19</f>
        <v>23000</v>
      </c>
      <c r="D19" s="14" t="n">
        <f aca="false">$B$5*(1+$B$7)^A19+$B$6*(((1+$B$7/12)^(12*A19)-1)/($B$7/12))</f>
        <v>26090.2653551653</v>
      </c>
      <c r="E19" s="14" t="n">
        <f aca="false">D19/((1+$B$8)^A19)</f>
        <v>24369.7792407915</v>
      </c>
      <c r="F19" s="15" t="n">
        <f aca="false">D19/$B$12</f>
        <v>0.0434837755919421</v>
      </c>
      <c r="G19" s="16" t="str">
        <f aca="false">IF(D19&gt;=$B$12,"SI","-")</f>
        <v>-</v>
      </c>
    </row>
    <row r="20" customFormat="false" ht="15" hidden="false" customHeight="false" outlineLevel="0" collapsed="false">
      <c r="A20" s="13" t="n">
        <v>4</v>
      </c>
      <c r="B20" s="13" t="n">
        <f aca="false">$B$4+A20</f>
        <v>34</v>
      </c>
      <c r="C20" s="14" t="n">
        <f aca="false">$B$5+$B$6*12*A20</f>
        <v>29000</v>
      </c>
      <c r="D20" s="14" t="n">
        <f aca="false">$B$5*(1+$B$7)^A20+$B$6*(((1+$B$7/12)^(12*A20)-1)/($B$7/12))</f>
        <v>34158.5981544592</v>
      </c>
      <c r="E20" s="14" t="n">
        <f aca="false">D20/((1+$B$8)^A20)</f>
        <v>31188.7166186535</v>
      </c>
      <c r="F20" s="15" t="n">
        <f aca="false">D20/$B$12</f>
        <v>0.0569309969240987</v>
      </c>
      <c r="G20" s="16" t="str">
        <f aca="false">IF(D20&gt;=$B$12,"SI","-")</f>
        <v>-</v>
      </c>
    </row>
    <row r="21" customFormat="false" ht="15" hidden="false" customHeight="false" outlineLevel="0" collapsed="false">
      <c r="A21" s="13" t="n">
        <v>5</v>
      </c>
      <c r="B21" s="13" t="n">
        <f aca="false">$B$4+A21</f>
        <v>35</v>
      </c>
      <c r="C21" s="14" t="n">
        <f aca="false">$B$5+$B$6*12*A21</f>
        <v>35000</v>
      </c>
      <c r="D21" s="14" t="n">
        <f aca="false">$B$5*(1+$B$7)^A21+$B$6*(((1+$B$7/12)^(12*A21)-1)/($B$7/12))</f>
        <v>42809.2094775563</v>
      </c>
      <c r="E21" s="14" t="n">
        <f aca="false">D21/((1+$B$8)^A21)</f>
        <v>38208.4165280306</v>
      </c>
      <c r="F21" s="15" t="n">
        <f aca="false">D21/$B$12</f>
        <v>0.0713486824625938</v>
      </c>
      <c r="G21" s="16" t="str">
        <f aca="false">IF(D21&gt;=$B$12,"SI","-")</f>
        <v>-</v>
      </c>
    </row>
    <row r="22" customFormat="false" ht="15" hidden="false" customHeight="false" outlineLevel="0" collapsed="false">
      <c r="A22" s="13" t="n">
        <v>6</v>
      </c>
      <c r="B22" s="13" t="n">
        <f aca="false">$B$4+A22</f>
        <v>36</v>
      </c>
      <c r="C22" s="14" t="n">
        <f aca="false">$B$5+$B$6*12*A22</f>
        <v>41000</v>
      </c>
      <c r="D22" s="14" t="n">
        <f aca="false">$B$5*(1+$B$7)^A22+$B$6*(((1+$B$7/12)^(12*A22)-1)/($B$7/12))</f>
        <v>52084.1235525588</v>
      </c>
      <c r="E22" s="14" t="n">
        <f aca="false">D22/((1+$B$8)^A22)</f>
        <v>45441.3848420266</v>
      </c>
      <c r="F22" s="15" t="n">
        <f aca="false">D22/$B$12</f>
        <v>0.0868068725875981</v>
      </c>
      <c r="G22" s="16" t="str">
        <f aca="false">IF(D22&gt;=$B$12,"SI","-")</f>
        <v>-</v>
      </c>
    </row>
    <row r="23" customFormat="false" ht="15" hidden="false" customHeight="false" outlineLevel="0" collapsed="false">
      <c r="A23" s="13" t="n">
        <v>7</v>
      </c>
      <c r="B23" s="13" t="n">
        <f aca="false">$B$4+A23</f>
        <v>37</v>
      </c>
      <c r="C23" s="14" t="n">
        <f aca="false">$B$5+$B$6*12*A23</f>
        <v>47000</v>
      </c>
      <c r="D23" s="14" t="n">
        <f aca="false">$B$5*(1+$B$7)^A23+$B$6*(((1+$B$7/12)^(12*A23)-1)/($B$7/12))</f>
        <v>62028.397731074</v>
      </c>
      <c r="E23" s="14" t="n">
        <f aca="false">D23/((1+$B$8)^A23)</f>
        <v>52900.6644520938</v>
      </c>
      <c r="F23" s="15" t="n">
        <f aca="false">D23/$B$12</f>
        <v>0.103380662885123</v>
      </c>
      <c r="G23" s="16" t="str">
        <f aca="false">IF(D23&gt;=$B$12,"SI","-")</f>
        <v>-</v>
      </c>
    </row>
    <row r="24" customFormat="false" ht="15" hidden="false" customHeight="false" outlineLevel="0" collapsed="false">
      <c r="A24" s="13" t="n">
        <v>8</v>
      </c>
      <c r="B24" s="13" t="n">
        <f aca="false">$B$4+A24</f>
        <v>38</v>
      </c>
      <c r="C24" s="14" t="n">
        <f aca="false">$B$5+$B$6*12*A24</f>
        <v>53000</v>
      </c>
      <c r="D24" s="14" t="n">
        <f aca="false">$B$5*(1+$B$7)^A24+$B$6*(((1+$B$7/12)^(12*A24)-1)/($B$7/12))</f>
        <v>72690.3414161634</v>
      </c>
      <c r="E24" s="14" t="n">
        <f aca="false">D24/((1+$B$8)^A24)</f>
        <v>60599.8625310999</v>
      </c>
      <c r="F24" s="15" t="n">
        <f aca="false">D24/$B$12</f>
        <v>0.121150569026939</v>
      </c>
      <c r="G24" s="16" t="str">
        <f aca="false">IF(D24&gt;=$B$12,"SI","-")</f>
        <v>-</v>
      </c>
    </row>
    <row r="25" customFormat="false" ht="15" hidden="false" customHeight="false" outlineLevel="0" collapsed="false">
      <c r="A25" s="13" t="n">
        <v>9</v>
      </c>
      <c r="B25" s="13" t="n">
        <f aca="false">$B$4+A25</f>
        <v>39</v>
      </c>
      <c r="C25" s="14" t="n">
        <f aca="false">$B$5+$B$6*12*A25</f>
        <v>59000</v>
      </c>
      <c r="D25" s="14" t="n">
        <f aca="false">$B$5*(1+$B$7)^A25+$B$6*(((1+$B$7/12)^(12*A25)-1)/($B$7/12))</f>
        <v>84121.7507930361</v>
      </c>
      <c r="E25" s="14" t="n">
        <f aca="false">D25/((1+$B$8)^A25)</f>
        <v>68553.1790748576</v>
      </c>
      <c r="F25" s="15" t="n">
        <f aca="false">D25/$B$12</f>
        <v>0.140202917988394</v>
      </c>
      <c r="G25" s="16" t="str">
        <f aca="false">IF(D25&gt;=$B$12,"SI","-")</f>
        <v>-</v>
      </c>
    </row>
    <row r="26" customFormat="false" ht="15" hidden="false" customHeight="false" outlineLevel="0" collapsed="false">
      <c r="A26" s="13" t="n">
        <v>10</v>
      </c>
      <c r="B26" s="13" t="n">
        <f aca="false">$B$4+A26</f>
        <v>40</v>
      </c>
      <c r="C26" s="14" t="n">
        <f aca="false">$B$5+$B$6*12*A26</f>
        <v>65000</v>
      </c>
      <c r="D26" s="14" t="n">
        <f aca="false">$B$5*(1+$B$7)^A26+$B$6*(((1+$B$7/12)^(12*A26)-1)/($B$7/12))</f>
        <v>96378.1605032164</v>
      </c>
      <c r="E26" s="14" t="n">
        <f aca="false">D26/((1+$B$8)^A26)</f>
        <v>76775.4367843288</v>
      </c>
      <c r="F26" s="15" t="n">
        <f aca="false">D26/$B$12</f>
        <v>0.160630267505361</v>
      </c>
      <c r="G26" s="16" t="str">
        <f aca="false">IF(D26&gt;=$B$12,"SI","-")</f>
        <v>-</v>
      </c>
    </row>
    <row r="27" customFormat="false" ht="15" hidden="false" customHeight="false" outlineLevel="0" collapsed="false">
      <c r="A27" s="13" t="n">
        <v>11</v>
      </c>
      <c r="B27" s="13" t="n">
        <f aca="false">$B$4+A27</f>
        <v>41</v>
      </c>
      <c r="C27" s="14" t="n">
        <f aca="false">$B$5+$B$6*12*A27</f>
        <v>71000</v>
      </c>
      <c r="D27" s="14" t="n">
        <f aca="false">$B$5*(1+$B$7)^A27+$B$6*(((1+$B$7/12)^(12*A27)-1)/($B$7/12))</f>
        <v>109519.113485266</v>
      </c>
      <c r="E27" s="14" t="n">
        <f aca="false">D27/((1+$B$8)^A27)</f>
        <v>85282.1123536854</v>
      </c>
      <c r="F27" s="15" t="n">
        <f aca="false">D27/$B$12</f>
        <v>0.182531855808777</v>
      </c>
      <c r="G27" s="16" t="str">
        <f aca="false">IF(D27&gt;=$B$12,"SI","-")</f>
        <v>-</v>
      </c>
    </row>
    <row r="28" customFormat="false" ht="15" hidden="false" customHeight="false" outlineLevel="0" collapsed="false">
      <c r="A28" s="13" t="n">
        <v>12</v>
      </c>
      <c r="B28" s="13" t="n">
        <f aca="false">$B$4+A28</f>
        <v>42</v>
      </c>
      <c r="C28" s="14" t="n">
        <f aca="false">$B$5+$B$6*12*A28</f>
        <v>77000</v>
      </c>
      <c r="D28" s="14" t="n">
        <f aca="false">$B$5*(1+$B$7)^A28+$B$6*(((1+$B$7/12)^(12*A28)-1)/($B$7/12))</f>
        <v>123608.450293434</v>
      </c>
      <c r="E28" s="14" t="n">
        <f aca="false">D28/((1+$B$8)^A28)</f>
        <v>94089.3692325308</v>
      </c>
      <c r="F28" s="15" t="n">
        <f aca="false">D28/$B$12</f>
        <v>0.206014083822389</v>
      </c>
      <c r="G28" s="16" t="str">
        <f aca="false">IF(D28&gt;=$B$12,"SI","-")</f>
        <v>-</v>
      </c>
    </row>
    <row r="29" customFormat="false" ht="15" hidden="false" customHeight="false" outlineLevel="0" collapsed="false">
      <c r="A29" s="13" t="n">
        <v>13</v>
      </c>
      <c r="B29" s="13" t="n">
        <f aca="false">$B$4+A29</f>
        <v>43</v>
      </c>
      <c r="C29" s="14" t="n">
        <f aca="false">$B$5+$B$6*12*A29</f>
        <v>83000</v>
      </c>
      <c r="D29" s="14" t="n">
        <f aca="false">$B$5*(1+$B$7)^A29+$B$6*(((1+$B$7/12)^(12*A29)-1)/($B$7/12))</f>
        <v>138714.619300268</v>
      </c>
      <c r="E29" s="14" t="n">
        <f aca="false">D29/((1+$B$8)^A29)</f>
        <v>103214.091933856</v>
      </c>
      <c r="F29" s="15" t="n">
        <f aca="false">D29/$B$12</f>
        <v>0.231191032167113</v>
      </c>
      <c r="G29" s="16" t="str">
        <f aca="false">IF(D29&gt;=$B$12,"SI","-")</f>
        <v>-</v>
      </c>
    </row>
    <row r="30" customFormat="false" ht="15" hidden="false" customHeight="false" outlineLevel="0" collapsed="false">
      <c r="A30" s="13" t="n">
        <v>14</v>
      </c>
      <c r="B30" s="13" t="n">
        <f aca="false">$B$4+A30</f>
        <v>44</v>
      </c>
      <c r="C30" s="14" t="n">
        <f aca="false">$B$5+$B$6*12*A30</f>
        <v>89000</v>
      </c>
      <c r="D30" s="14" t="n">
        <f aca="false">$B$5*(1+$B$7)^A30+$B$6*(((1+$B$7/12)^(12*A30)-1)/($B$7/12))</f>
        <v>154911.009290739</v>
      </c>
      <c r="E30" s="14" t="n">
        <f aca="false">D30/((1+$B$8)^A30)</f>
        <v>112673.921962728</v>
      </c>
      <c r="F30" s="15" t="n">
        <f aca="false">D30/$B$12</f>
        <v>0.258185015484566</v>
      </c>
      <c r="G30" s="16" t="str">
        <f aca="false">IF(D30&gt;=$B$12,"SI","-")</f>
        <v>-</v>
      </c>
    </row>
    <row r="31" customFormat="false" ht="15" hidden="false" customHeight="false" outlineLevel="0" collapsed="false">
      <c r="A31" s="13" t="n">
        <v>15</v>
      </c>
      <c r="B31" s="13" t="n">
        <f aca="false">$B$4+A31</f>
        <v>45</v>
      </c>
      <c r="C31" s="14" t="n">
        <f aca="false">$B$5+$B$6*12*A31</f>
        <v>95000</v>
      </c>
      <c r="D31" s="14" t="n">
        <f aca="false">$B$5*(1+$B$7)^A31+$B$6*(((1+$B$7/12)^(12*A31)-1)/($B$7/12))</f>
        <v>172276.306064236</v>
      </c>
      <c r="E31" s="14" t="n">
        <f aca="false">D31/((1+$B$8)^A31)</f>
        <v>122487.295444301</v>
      </c>
      <c r="F31" s="15" t="n">
        <f aca="false">D31/$B$12</f>
        <v>0.287127176773726</v>
      </c>
      <c r="G31" s="16" t="str">
        <f aca="false">IF(D31&gt;=$B$12,"SI","-")</f>
        <v>-</v>
      </c>
    </row>
    <row r="32" customFormat="false" ht="15" hidden="false" customHeight="false" outlineLevel="0" collapsed="false">
      <c r="A32" s="13" t="n">
        <v>16</v>
      </c>
      <c r="B32" s="13" t="n">
        <f aca="false">$B$4+A32</f>
        <v>46</v>
      </c>
      <c r="C32" s="14" t="n">
        <f aca="false">$B$5+$B$6*12*A32</f>
        <v>101000</v>
      </c>
      <c r="D32" s="14" t="n">
        <f aca="false">$B$5*(1+$B$7)^A32+$B$6*(((1+$B$7/12)^(12*A32)-1)/($B$7/12))</f>
        <v>190894.874777487</v>
      </c>
      <c r="E32" s="14" t="n">
        <f aca="false">D32/((1+$B$8)^A32)</f>
        <v>132673.482533511</v>
      </c>
      <c r="F32" s="15" t="n">
        <f aca="false">D32/$B$12</f>
        <v>0.318158124629146</v>
      </c>
      <c r="G32" s="16" t="str">
        <f aca="false">IF(D32&gt;=$B$12,"SI","-")</f>
        <v>-</v>
      </c>
    </row>
    <row r="33" customFormat="false" ht="15" hidden="false" customHeight="false" outlineLevel="0" collapsed="false">
      <c r="A33" s="13" t="n">
        <v>17</v>
      </c>
      <c r="B33" s="13" t="n">
        <f aca="false">$B$4+A33</f>
        <v>47</v>
      </c>
      <c r="C33" s="14" t="n">
        <f aca="false">$B$5+$B$6*12*A33</f>
        <v>107000</v>
      </c>
      <c r="D33" s="14" t="n">
        <f aca="false">$B$5*(1+$B$7)^A33+$B$6*(((1+$B$7/12)^(12*A33)-1)/($B$7/12))</f>
        <v>210857.169886588</v>
      </c>
      <c r="E33" s="14" t="n">
        <f aca="false">D33/((1+$B$8)^A33)</f>
        <v>143252.628692754</v>
      </c>
      <c r="F33" s="15" t="n">
        <f aca="false">D33/$B$12</f>
        <v>0.351428616477647</v>
      </c>
      <c r="G33" s="16" t="str">
        <f aca="false">IF(D33&gt;=$B$12,"SI","-")</f>
        <v>-</v>
      </c>
    </row>
    <row r="34" customFormat="false" ht="15" hidden="false" customHeight="false" outlineLevel="0" collapsed="false">
      <c r="A34" s="13" t="n">
        <v>18</v>
      </c>
      <c r="B34" s="13" t="n">
        <f aca="false">$B$4+A34</f>
        <v>48</v>
      </c>
      <c r="C34" s="14" t="n">
        <f aca="false">$B$5+$B$6*12*A34</f>
        <v>113000</v>
      </c>
      <c r="D34" s="14" t="n">
        <f aca="false">$B$5*(1+$B$7)^A34+$B$6*(((1+$B$7/12)^(12*A34)-1)/($B$7/12))</f>
        <v>232260.174680412</v>
      </c>
      <c r="E34" s="14" t="n">
        <f aca="false">D34/((1+$B$8)^A34)</f>
        <v>154245.797927985</v>
      </c>
      <c r="F34" s="15" t="n">
        <f aca="false">D34/$B$12</f>
        <v>0.387100291134019</v>
      </c>
      <c r="G34" s="16" t="str">
        <f aca="false">IF(D34&gt;=$B$12,"SI","-")</f>
        <v>-</v>
      </c>
    </row>
    <row r="35" customFormat="false" ht="15" hidden="false" customHeight="false" outlineLevel="0" collapsed="false">
      <c r="A35" s="13" t="n">
        <v>19</v>
      </c>
      <c r="B35" s="13" t="n">
        <f aca="false">$B$4+A35</f>
        <v>49</v>
      </c>
      <c r="C35" s="14" t="n">
        <f aca="false">$B$5+$B$6*12*A35</f>
        <v>119000</v>
      </c>
      <c r="D35" s="14" t="n">
        <f aca="false">$B$5*(1+$B$7)^A35+$B$6*(((1+$B$7/12)^(12*A35)-1)/($B$7/12))</f>
        <v>255207.872541562</v>
      </c>
      <c r="E35" s="14" t="n">
        <f aca="false">D35/((1+$B$8)^A35)</f>
        <v>165675.018078015</v>
      </c>
      <c r="F35" s="15" t="n">
        <f aca="false">D35/$B$12</f>
        <v>0.425346454235937</v>
      </c>
      <c r="G35" s="16" t="str">
        <f aca="false">IF(D35&gt;=$B$12,"SI","-")</f>
        <v>-</v>
      </c>
    </row>
    <row r="36" customFormat="false" ht="15" hidden="false" customHeight="false" outlineLevel="0" collapsed="false">
      <c r="A36" s="13" t="n">
        <v>20</v>
      </c>
      <c r="B36" s="13" t="n">
        <f aca="false">$B$4+A36</f>
        <v>50</v>
      </c>
      <c r="C36" s="14" t="n">
        <f aca="false">$B$5+$B$6*12*A36</f>
        <v>125000</v>
      </c>
      <c r="D36" s="14" t="n">
        <f aca="false">$B$5*(1+$B$7)^A36+$B$6*(((1+$B$7/12)^(12*A36)-1)/($B$7/12))</f>
        <v>279811.75222519</v>
      </c>
      <c r="E36" s="14" t="n">
        <f aca="false">D36/((1+$B$8)^A36)</f>
        <v>177563.328256335</v>
      </c>
      <c r="F36" s="15" t="n">
        <f aca="false">D36/$B$12</f>
        <v>0.466352920375316</v>
      </c>
      <c r="G36" s="16" t="str">
        <f aca="false">IF(D36&gt;=$B$12,"SI","-")</f>
        <v>-</v>
      </c>
    </row>
    <row r="37" customFormat="false" ht="15" hidden="false" customHeight="false" outlineLevel="0" collapsed="false">
      <c r="A37" s="13" t="n">
        <v>21</v>
      </c>
      <c r="B37" s="13" t="n">
        <f aca="false">$B$4+A37</f>
        <v>51</v>
      </c>
      <c r="C37" s="14" t="n">
        <f aca="false">$B$5+$B$6*12*A37</f>
        <v>131000</v>
      </c>
      <c r="D37" s="14" t="n">
        <f aca="false">$B$5*(1+$B$7)^A37+$B$6*(((1+$B$7/12)^(12*A37)-1)/($B$7/12))</f>
        <v>306191.349611358</v>
      </c>
      <c r="E37" s="14" t="n">
        <f aca="false">D37/((1+$B$8)^A37)</f>
        <v>189934.828549534</v>
      </c>
      <c r="F37" s="15" t="n">
        <f aca="false">D37/$B$12</f>
        <v>0.51031891601893</v>
      </c>
      <c r="G37" s="16" t="str">
        <f aca="false">IF(D37&gt;=$B$12,"SI","-")</f>
        <v>-</v>
      </c>
    </row>
    <row r="38" customFormat="false" ht="15" hidden="false" customHeight="false" outlineLevel="0" collapsed="false">
      <c r="A38" s="13" t="n">
        <v>22</v>
      </c>
      <c r="B38" s="13" t="n">
        <f aca="false">$B$4+A38</f>
        <v>52</v>
      </c>
      <c r="C38" s="14" t="n">
        <f aca="false">$B$5+$B$6*12*A38</f>
        <v>137000</v>
      </c>
      <c r="D38" s="14" t="n">
        <f aca="false">$B$5*(1+$B$7)^A38+$B$6*(((1+$B$7/12)^(12*A38)-1)/($B$7/12))</f>
        <v>334474.82856392</v>
      </c>
      <c r="E38" s="14" t="n">
        <f aca="false">D38/((1+$B$8)^A38)</f>
        <v>202814.732081401</v>
      </c>
      <c r="F38" s="15" t="n">
        <f aca="false">D38/$B$12</f>
        <v>0.557458047606533</v>
      </c>
      <c r="G38" s="16" t="str">
        <f aca="false">IF(D38&gt;=$B$12,"SI","-")</f>
        <v>-</v>
      </c>
    </row>
    <row r="39" customFormat="false" ht="15" hidden="false" customHeight="false" outlineLevel="0" collapsed="false">
      <c r="A39" s="13" t="n">
        <v>23</v>
      </c>
      <c r="B39" s="13" t="n">
        <f aca="false">$B$4+A39</f>
        <v>53</v>
      </c>
      <c r="C39" s="14" t="n">
        <f aca="false">$B$5+$B$6*12*A39</f>
        <v>143000</v>
      </c>
      <c r="D39" s="14" t="n">
        <f aca="false">$B$5*(1+$B$7)^A39+$B$6*(((1+$B$7/12)^(12*A39)-1)/($B$7/12))</f>
        <v>364799.603718938</v>
      </c>
      <c r="E39" s="14" t="n">
        <f aca="false">D39/((1+$B$8)^A39)</f>
        <v>216229.419557023</v>
      </c>
      <c r="F39" s="15" t="n">
        <f aca="false">D39/$B$12</f>
        <v>0.607999339531563</v>
      </c>
      <c r="G39" s="16" t="str">
        <f aca="false">IF(D39&gt;=$B$12,"SI","-")</f>
        <v>-</v>
      </c>
    </row>
    <row r="40" customFormat="false" ht="15" hidden="false" customHeight="false" outlineLevel="0" collapsed="false">
      <c r="A40" s="13" t="n">
        <v>24</v>
      </c>
      <c r="B40" s="13" t="n">
        <f aca="false">$B$4+A40</f>
        <v>54</v>
      </c>
      <c r="C40" s="14" t="n">
        <f aca="false">$B$5+$B$6*12*A40</f>
        <v>149000</v>
      </c>
      <c r="D40" s="14" t="n">
        <f aca="false">$B$5*(1+$B$7)^A40+$B$6*(((1+$B$7/12)^(12*A40)-1)/($B$7/12))</f>
        <v>397313.008229485</v>
      </c>
      <c r="E40" s="14" t="n">
        <f aca="false">D40/((1+$B$8)^A40)</f>
        <v>230206.49640666</v>
      </c>
      <c r="F40" s="15" t="n">
        <f aca="false">D40/$B$12</f>
        <v>0.662188347049141</v>
      </c>
      <c r="G40" s="16" t="str">
        <f aca="false">IF(D40&gt;=$B$12,"SI","-")</f>
        <v>-</v>
      </c>
    </row>
    <row r="41" customFormat="false" ht="15" hidden="false" customHeight="false" outlineLevel="0" collapsed="false">
      <c r="A41" s="13" t="n">
        <v>25</v>
      </c>
      <c r="B41" s="13" t="n">
        <f aca="false">$B$4+A41</f>
        <v>55</v>
      </c>
      <c r="C41" s="14" t="n">
        <f aca="false">$B$5+$B$6*12*A41</f>
        <v>155000</v>
      </c>
      <c r="D41" s="14" t="n">
        <f aca="false">$B$5*(1+$B$7)^A41+$B$6*(((1+$B$7/12)^(12*A41)-1)/($B$7/12))</f>
        <v>432173.00971217</v>
      </c>
      <c r="E41" s="14" t="n">
        <f aca="false">D41/((1+$B$8)^A41)</f>
        <v>244774.852654964</v>
      </c>
      <c r="F41" s="15" t="n">
        <f aca="false">D41/$B$12</f>
        <v>0.720288349520283</v>
      </c>
      <c r="G41" s="16" t="str">
        <f aca="false">IF(D41&gt;=$B$12,"SI","-")</f>
        <v>-</v>
      </c>
    </row>
    <row r="42" customFormat="false" ht="15" hidden="false" customHeight="false" outlineLevel="0" collapsed="false">
      <c r="A42" s="13" t="n">
        <v>26</v>
      </c>
      <c r="B42" s="13" t="n">
        <f aca="false">$B$4+A42</f>
        <v>56</v>
      </c>
      <c r="C42" s="14" t="n">
        <f aca="false">$B$5+$B$6*12*A42</f>
        <v>161000</v>
      </c>
      <c r="D42" s="14" t="n">
        <f aca="false">$B$5*(1+$B$7)^A42+$B$6*(((1+$B$7/12)^(12*A42)-1)/($B$7/12))</f>
        <v>469548.977875028</v>
      </c>
      <c r="E42" s="14" t="n">
        <f aca="false">D42/((1+$B$8)^A42)</f>
        <v>259964.725647099</v>
      </c>
      <c r="F42" s="15" t="n">
        <f aca="false">D42/$B$12</f>
        <v>0.782581629791713</v>
      </c>
      <c r="G42" s="16" t="str">
        <f aca="false">IF(D42&gt;=$B$12,"SI","-")</f>
        <v>-</v>
      </c>
    </row>
    <row r="43" customFormat="false" ht="15" hidden="false" customHeight="false" outlineLevel="0" collapsed="false">
      <c r="A43" s="13" t="n">
        <v>27</v>
      </c>
      <c r="B43" s="13" t="n">
        <f aca="false">$B$4+A43</f>
        <v>57</v>
      </c>
      <c r="C43" s="14" t="n">
        <f aca="false">$B$5+$B$6*12*A43</f>
        <v>167000</v>
      </c>
      <c r="D43" s="14" t="n">
        <f aca="false">$B$5*(1+$B$7)^A43+$B$6*(((1+$B$7/12)^(12*A43)-1)/($B$7/12))</f>
        <v>509622.507557602</v>
      </c>
      <c r="E43" s="14" t="n">
        <f aca="false">D43/((1+$B$8)^A43)</f>
        <v>275807.765769651</v>
      </c>
      <c r="F43" s="15" t="n">
        <f aca="false">D43/$B$12</f>
        <v>0.849370845929337</v>
      </c>
      <c r="G43" s="16" t="str">
        <f aca="false">IF(D43&gt;=$B$12,"SI","-")</f>
        <v>-</v>
      </c>
    </row>
    <row r="44" customFormat="false" ht="15" hidden="false" customHeight="false" outlineLevel="0" collapsed="false">
      <c r="A44" s="13" t="n">
        <v>28</v>
      </c>
      <c r="B44" s="13" t="n">
        <f aca="false">$B$4+A44</f>
        <v>58</v>
      </c>
      <c r="C44" s="14" t="n">
        <f aca="false">$B$5+$B$6*12*A44</f>
        <v>173000</v>
      </c>
      <c r="D44" s="14" t="n">
        <f aca="false">$B$5*(1+$B$7)^A44+$B$6*(((1+$B$7/12)^(12*A44)-1)/($B$7/12))</f>
        <v>552588.30118341</v>
      </c>
      <c r="E44" s="14" t="n">
        <f aca="false">D44/((1+$B$8)^A44)</f>
        <v>292337.105310854</v>
      </c>
      <c r="F44" s="15" t="n">
        <f aca="false">D44/$B$12</f>
        <v>0.92098050197235</v>
      </c>
      <c r="G44" s="16" t="str">
        <f aca="false">IF(D44&gt;=$B$12,"SI","-")</f>
        <v>-</v>
      </c>
    </row>
    <row r="45" customFormat="false" ht="15" hidden="false" customHeight="false" outlineLevel="0" collapsed="false">
      <c r="A45" s="13" t="n">
        <v>29</v>
      </c>
      <c r="B45" s="13" t="n">
        <f aca="false">$B$4+A45</f>
        <v>59</v>
      </c>
      <c r="C45" s="14" t="n">
        <f aca="false">$B$5+$B$6*12*A45</f>
        <v>179000</v>
      </c>
      <c r="D45" s="14" t="n">
        <f aca="false">$B$5*(1+$B$7)^A45+$B$6*(((1+$B$7/12)^(12*A45)-1)/($B$7/12))</f>
        <v>598655.114913724</v>
      </c>
      <c r="E45" s="14" t="n">
        <f aca="false">D45/((1+$B$8)^A45)</f>
        <v>309587.43061156</v>
      </c>
      <c r="F45" s="15" t="n">
        <f aca="false">D45/$B$12</f>
        <v>0.997758524856206</v>
      </c>
      <c r="G45" s="16" t="str">
        <f aca="false">IF(D45&gt;=$B$12,"SI","-")</f>
        <v>-</v>
      </c>
    </row>
    <row r="46" customFormat="false" ht="15" hidden="false" customHeight="false" outlineLevel="0" collapsed="false">
      <c r="A46" s="13" t="n">
        <v>30</v>
      </c>
      <c r="B46" s="13" t="n">
        <f aca="false">$B$4+A46</f>
        <v>60</v>
      </c>
      <c r="C46" s="14" t="n">
        <f aca="false">$B$5+$B$6*12*A46</f>
        <v>185000</v>
      </c>
      <c r="D46" s="14" t="n">
        <f aca="false">$B$5*(1+$B$7)^A46+$B$6*(((1+$B$7/12)^(12*A46)-1)/($B$7/12))</f>
        <v>648046.773101283</v>
      </c>
      <c r="E46" s="14" t="n">
        <f aca="false">D46/((1+$B$8)^A46)</f>
        <v>327595.057665691</v>
      </c>
      <c r="F46" s="15" t="n">
        <f aca="false">D46/$B$12</f>
        <v>1.0800779551688</v>
      </c>
      <c r="G46" s="16" t="str">
        <f aca="false">IF(D46&gt;=$B$12,"SI","-")</f>
        <v>SI</v>
      </c>
    </row>
    <row r="47" customFormat="false" ht="15" hidden="false" customHeight="false" outlineLevel="0" collapsed="false">
      <c r="A47" s="13" t="n">
        <v>31</v>
      </c>
      <c r="B47" s="13" t="n">
        <f aca="false">$B$4+A47</f>
        <v>61</v>
      </c>
      <c r="C47" s="14" t="n">
        <f aca="false">$B$5+$B$6*12*A47</f>
        <v>191000</v>
      </c>
      <c r="D47" s="14" t="n">
        <f aca="false">$B$5*(1+$B$7)^A47+$B$6*(((1+$B$7/12)^(12*A47)-1)/($B$7/12))</f>
        <v>701003.255974487</v>
      </c>
      <c r="E47" s="14" t="n">
        <f aca="false">D47/((1+$B$8)^A47)</f>
        <v>346398.01133651</v>
      </c>
      <c r="F47" s="15" t="n">
        <f aca="false">D47/$B$12</f>
        <v>1.16833875995748</v>
      </c>
      <c r="G47" s="16" t="str">
        <f aca="false">IF(D47&gt;=$B$12,"SI","-")</f>
        <v>SI</v>
      </c>
    </row>
    <row r="48" customFormat="false" ht="15" hidden="false" customHeight="false" outlineLevel="0" collapsed="false">
      <c r="A48" s="13" t="n">
        <v>32</v>
      </c>
      <c r="B48" s="13" t="n">
        <f aca="false">$B$4+A48</f>
        <v>62</v>
      </c>
      <c r="C48" s="14" t="n">
        <f aca="false">$B$5+$B$6*12*A48</f>
        <v>197000</v>
      </c>
      <c r="D48" s="14" t="n">
        <f aca="false">$B$5*(1+$B$7)^A48+$B$6*(((1+$B$7/12)^(12*A48)-1)/($B$7/12))</f>
        <v>757781.865838617</v>
      </c>
      <c r="E48" s="14" t="n">
        <f aca="false">D48/((1+$B$8)^A48)</f>
        <v>366036.108363056</v>
      </c>
      <c r="F48" s="15" t="n">
        <f aca="false">D48/$B$12</f>
        <v>1.26296977639769</v>
      </c>
      <c r="G48" s="16" t="str">
        <f aca="false">IF(D48&gt;=$B$12,"SI","-")</f>
        <v>SI</v>
      </c>
    </row>
    <row r="49" customFormat="false" ht="15" hidden="false" customHeight="false" outlineLevel="0" collapsed="false">
      <c r="A49" s="13" t="n">
        <v>33</v>
      </c>
      <c r="B49" s="13" t="n">
        <f aca="false">$B$4+A49</f>
        <v>63</v>
      </c>
      <c r="C49" s="14" t="n">
        <f aca="false">$B$5+$B$6*12*A49</f>
        <v>203000</v>
      </c>
      <c r="D49" s="14" t="n">
        <f aca="false">$B$5*(1+$B$7)^A49+$B$6*(((1+$B$7/12)^(12*A49)-1)/($B$7/12))</f>
        <v>818658.477462239</v>
      </c>
      <c r="E49" s="14" t="n">
        <f aca="false">D49/((1+$B$8)^A49)</f>
        <v>386551.044339444</v>
      </c>
      <c r="F49" s="15" t="n">
        <f aca="false">D49/$B$12</f>
        <v>1.3644307957704</v>
      </c>
      <c r="G49" s="16" t="str">
        <f aca="false">IF(D49&gt;=$B$12,"SI","-")</f>
        <v>SI</v>
      </c>
    </row>
    <row r="50" customFormat="false" ht="15" hidden="false" customHeight="false" outlineLevel="0" collapsed="false">
      <c r="A50" s="13" t="n">
        <v>34</v>
      </c>
      <c r="B50" s="13" t="n">
        <f aca="false">$B$4+A50</f>
        <v>64</v>
      </c>
      <c r="C50" s="14" t="n">
        <f aca="false">$B$5+$B$6*12*A50</f>
        <v>209000</v>
      </c>
      <c r="D50" s="14" t="n">
        <f aca="false">$B$5*(1+$B$7)^A50+$B$6*(((1+$B$7/12)^(12*A50)-1)/($B$7/12))</f>
        <v>883928.878726203</v>
      </c>
      <c r="E50" s="14" t="n">
        <f aca="false">D50/((1+$B$8)^A50)</f>
        <v>407986.484858536</v>
      </c>
      <c r="F50" s="15" t="n">
        <f aca="false">D50/$B$12</f>
        <v>1.473214797877</v>
      </c>
      <c r="G50" s="16" t="str">
        <f aca="false">IF(D50&gt;=$B$12,"SI","-")</f>
        <v>SI</v>
      </c>
    </row>
    <row r="51" customFormat="false" ht="15" hidden="false" customHeight="false" outlineLevel="0" collapsed="false">
      <c r="A51" s="13" t="n">
        <v>35</v>
      </c>
      <c r="B51" s="13" t="n">
        <f aca="false">$B$4+A51</f>
        <v>65</v>
      </c>
      <c r="C51" s="14" t="n">
        <f aca="false">$B$5+$B$6*12*A51</f>
        <v>215000</v>
      </c>
      <c r="D51" s="14" t="n">
        <f aca="false">$B$5*(1+$B$7)^A51+$B$6*(((1+$B$7/12)^(12*A51)-1)/($B$7/12))</f>
        <v>953910.208051339</v>
      </c>
      <c r="E51" s="14" t="n">
        <f aca="false">D51/((1+$B$8)^A51)</f>
        <v>430388.161020651</v>
      </c>
      <c r="F51" s="15" t="n">
        <f aca="false">D51/$B$12</f>
        <v>1.58985034675223</v>
      </c>
      <c r="G51" s="16" t="str">
        <f aca="false">IF(D51&gt;=$B$12,"SI","-")</f>
        <v>SI</v>
      </c>
    </row>
    <row r="52" customFormat="false" ht="15" hidden="false" customHeight="false" outlineLevel="0" collapsed="false">
      <c r="A52" s="13" t="n">
        <v>36</v>
      </c>
      <c r="B52" s="13" t="n">
        <f aca="false">$B$4+A52</f>
        <v>66</v>
      </c>
      <c r="C52" s="14" t="n">
        <f aca="false">$B$5+$B$6*12*A52</f>
        <v>221000</v>
      </c>
      <c r="D52" s="14" t="n">
        <f aca="false">$B$5*(1+$B$7)^A52+$B$6*(((1+$B$7/12)^(12*A52)-1)/($B$7/12))</f>
        <v>1028942.49559144</v>
      </c>
      <c r="E52" s="14" t="n">
        <f aca="false">D52/((1+$B$8)^A52)</f>
        <v>453803.969517671</v>
      </c>
      <c r="F52" s="15" t="n">
        <f aca="false">D52/$B$12</f>
        <v>1.71490415931907</v>
      </c>
      <c r="G52" s="16" t="str">
        <f aca="false">IF(D52&gt;=$B$12,"SI","-")</f>
        <v>SI</v>
      </c>
    </row>
    <row r="53" customFormat="false" ht="15" hidden="false" customHeight="false" outlineLevel="0" collapsed="false">
      <c r="A53" s="13" t="n">
        <v>37</v>
      </c>
      <c r="B53" s="13" t="n">
        <f aca="false">$B$4+A53</f>
        <v>67</v>
      </c>
      <c r="C53" s="14" t="n">
        <f aca="false">$B$5+$B$6*12*A53</f>
        <v>227000</v>
      </c>
      <c r="D53" s="14" t="n">
        <f aca="false">$B$5*(1+$B$7)^A53+$B$6*(((1+$B$7/12)^(12*A53)-1)/($B$7/12))</f>
        <v>1109390.31568244</v>
      </c>
      <c r="E53" s="14" t="n">
        <f aca="false">D53/((1+$B$8)^A53)</f>
        <v>478284.077512968</v>
      </c>
      <c r="F53" s="15" t="n">
        <f aca="false">D53/$B$12</f>
        <v>1.84898385947073</v>
      </c>
      <c r="G53" s="16" t="str">
        <f aca="false">IF(D53&gt;=$B$12,"SI","-")</f>
        <v>SI</v>
      </c>
    </row>
    <row r="54" customFormat="false" ht="15" hidden="false" customHeight="false" outlineLevel="0" collapsed="false">
      <c r="A54" s="13" t="n">
        <v>38</v>
      </c>
      <c r="B54" s="13" t="n">
        <f aca="false">$B$4+A54</f>
        <v>68</v>
      </c>
      <c r="C54" s="14" t="n">
        <f aca="false">$B$5+$B$6*12*A54</f>
        <v>233000</v>
      </c>
      <c r="D54" s="14" t="n">
        <f aca="false">$B$5*(1+$B$7)^A54+$B$6*(((1+$B$7/12)^(12*A54)-1)/($B$7/12))</f>
        <v>1195644.55857957</v>
      </c>
      <c r="E54" s="14" t="n">
        <f aca="false">D54/((1+$B$8)^A54)</f>
        <v>503881.032548192</v>
      </c>
      <c r="F54" s="15" t="n">
        <f aca="false">D54/$B$12</f>
        <v>1.99274093096594</v>
      </c>
      <c r="G54" s="16" t="str">
        <f aca="false">IF(D54&gt;=$B$12,"SI","-")</f>
        <v>SI</v>
      </c>
    </row>
    <row r="55" customFormat="false" ht="15" hidden="false" customHeight="false" outlineLevel="0" collapsed="false">
      <c r="A55" s="13" t="n">
        <v>39</v>
      </c>
      <c r="B55" s="13" t="n">
        <f aca="false">$B$4+A55</f>
        <v>69</v>
      </c>
      <c r="C55" s="14" t="n">
        <f aca="false">$B$5+$B$6*12*A55</f>
        <v>239000</v>
      </c>
      <c r="D55" s="14" t="n">
        <f aca="false">$B$5*(1+$B$7)^A55+$B$6*(((1+$B$7/12)^(12*A55)-1)/($B$7/12))</f>
        <v>1288124.33009406</v>
      </c>
      <c r="E55" s="14" t="n">
        <f aca="false">D55/((1+$B$8)^A55)</f>
        <v>530649.877719062</v>
      </c>
      <c r="F55" s="15" t="n">
        <f aca="false">D55/$B$12</f>
        <v>2.14687388349009</v>
      </c>
      <c r="G55" s="16" t="str">
        <f aca="false">IF(D55&gt;=$B$12,"SI","-")</f>
        <v>SI</v>
      </c>
    </row>
    <row r="56" customFormat="false" ht="15" hidden="false" customHeight="false" outlineLevel="0" collapsed="false">
      <c r="A56" s="13" t="n">
        <v>40</v>
      </c>
      <c r="B56" s="13" t="n">
        <f aca="false">$B$4+A56</f>
        <v>70</v>
      </c>
      <c r="C56" s="14" t="n">
        <f aca="false">$B$5+$B$6*12*A56</f>
        <v>245000</v>
      </c>
      <c r="D56" s="14" t="n">
        <f aca="false">$B$5*(1+$B$7)^A56+$B$6*(((1+$B$7/12)^(12*A56)-1)/($B$7/12))</f>
        <v>1387278.98836272</v>
      </c>
      <c r="E56" s="14" t="n">
        <f aca="false">D56/((1+$B$8)^A56)</f>
        <v>558648.272373932</v>
      </c>
      <c r="F56" s="15" t="n">
        <f aca="false">D56/$B$12</f>
        <v>2.3121316472712</v>
      </c>
      <c r="G56" s="16" t="str">
        <f aca="false">IF(D56&gt;=$B$12,"SI","-")</f>
        <v>SI</v>
      </c>
    </row>
    <row r="58" customFormat="false" ht="30" hidden="false" customHeight="true" outlineLevel="0" collapsed="false">
      <c r="A58" s="17" t="s">
        <v>25</v>
      </c>
      <c r="B58" s="17"/>
      <c r="C58" s="17"/>
      <c r="D58" s="17"/>
      <c r="E58" s="17"/>
      <c r="F58" s="17"/>
      <c r="G58" s="17"/>
    </row>
  </sheetData>
  <mergeCells count="1">
    <mergeCell ref="A58:G5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2026-05-07T21:40:54Z</dcterms:created>
  <dc:creator>openpyxl</dc:creator>
  <dc:description/>
  <dc:language>es-ES</dc:language>
  <cp:lastModifiedBy/>
  <dcterms:modified xsi:type="dcterms:W3CDTF">2026-05-08T08:10:04Z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